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факт ТЭП 2010г" sheetId="1" r:id="rId1"/>
    <sheet name="Инвест.прогр. 2010" sheetId="2" r:id="rId2"/>
  </sheets>
  <externalReferences>
    <externalReference r:id="rId5"/>
  </externalReferences>
  <definedNames>
    <definedName name="LAST_RANGE">#REF!</definedName>
    <definedName name="P1_SCOPE_PROVER" hidden="1">'[1]Прибыль'!$F$7:$I$7,'[1]Прибыль'!$F$8,'[1]Прибыль'!$G$8:$G$8,'[1]Прибыль'!$E$14:$H$14,'[1]Прибыль'!$E$16:$H$16,'[1]Прибыль'!$H$18:$J$21</definedName>
    <definedName name="region_name">'[1]Прибыль'!$E$6</definedName>
    <definedName name="SCOPE_HD1">#REF!</definedName>
    <definedName name="SCOPE_HD2">#REF!</definedName>
    <definedName name="SCOPE_HD3">#REF!</definedName>
    <definedName name="SCOPE_KV1">#REF!,#REF!,#REF!,#REF!,#REF!,#REF!,#REF!,#REF!</definedName>
    <definedName name="SCOPE_PROVER">'[1]Прибыль'!$H$24:$J$27,'[1]Прибыль'!$E$6:$I$6,P1_SCOPE_PROVER</definedName>
    <definedName name="SCOPE_TYPES">'[1]ИП'!$C$4:$C$11</definedName>
    <definedName name="SCOPE1">#REF!</definedName>
    <definedName name="SCOPE2">#REF!</definedName>
    <definedName name="T2_DiapProt">P1_T2_DiapProt,P2_T2_DiapProt</definedName>
    <definedName name="_xlnm.Print_Area" localSheetId="1">'Инвест.прогр. 2010'!$A$1:$M$195</definedName>
  </definedNames>
  <calcPr fullCalcOnLoad="1"/>
</workbook>
</file>

<file path=xl/sharedStrings.xml><?xml version="1.0" encoding="utf-8"?>
<sst xmlns="http://schemas.openxmlformats.org/spreadsheetml/2006/main" count="459" uniqueCount="262">
  <si>
    <t>амортиз.</t>
  </si>
  <si>
    <t>ИНФОРМАЦИЯ</t>
  </si>
  <si>
    <t>Наименование</t>
  </si>
  <si>
    <t>Ед.</t>
  </si>
  <si>
    <t>п/п</t>
  </si>
  <si>
    <t>показателя</t>
  </si>
  <si>
    <t>изм.</t>
  </si>
  <si>
    <t>Вид регулируемой деятельности:</t>
  </si>
  <si>
    <t>Показатели:</t>
  </si>
  <si>
    <t>Значение</t>
  </si>
  <si>
    <t>Выручка от передачи тепловой энергии, вырабатываемой ОАО "ТГК-9"</t>
  </si>
  <si>
    <t>тыс.руб.</t>
  </si>
  <si>
    <t>Себестоимость передачи тепловой энергии, вырабатываемой ОАО "ТГК-9"</t>
  </si>
  <si>
    <t>Расходы на покупаемую электрическую энергию (мощность), потребляемую оборудованием, используемым в технологическом процессе</t>
  </si>
  <si>
    <t>в том числе:</t>
  </si>
  <si>
    <t>3.1.</t>
  </si>
  <si>
    <t>объём приобретения эл/энергии</t>
  </si>
  <si>
    <t>тыс.кВтч</t>
  </si>
  <si>
    <t>3.2.</t>
  </si>
  <si>
    <t>средневзвешанная стоимость</t>
  </si>
  <si>
    <t>руб/тыс.кВтч</t>
  </si>
  <si>
    <t>Расходы на оплату труда основного производственного персонала</t>
  </si>
  <si>
    <t>Отчисления на социальные нужды основного производственного персонала</t>
  </si>
  <si>
    <t>Расходы на амортизацию основных производственных средств, используемых в технологическом процессе</t>
  </si>
  <si>
    <t>Расходы на аренду основных производственных средств, используемых в технологическом процессе</t>
  </si>
  <si>
    <t>Цеховые расходы, всего</t>
  </si>
  <si>
    <t>Общехозяйственные расходы, всего</t>
  </si>
  <si>
    <t>Расходы на капитальный ремонт основных производственных средств</t>
  </si>
  <si>
    <t>Валовая прибыль от услуги по передаче тепловой энергии, вырабатываемой ОАО "ТГК-9"</t>
  </si>
  <si>
    <t>Чистая прибыль от услуги по передаче тепловой энергии, вырабатываемой ОАО "ТГК-9"</t>
  </si>
  <si>
    <t xml:space="preserve"> 12.1</t>
  </si>
  <si>
    <t>Объем передачи тепловой энергии, вырабатываемой ОАО "ТГК-9"</t>
  </si>
  <si>
    <t>тыс.гкал</t>
  </si>
  <si>
    <t>Среднесписочная численность основного производственного персонала</t>
  </si>
  <si>
    <t>чел.</t>
  </si>
  <si>
    <t>%</t>
  </si>
  <si>
    <t>Тепловая нагрузка</t>
  </si>
  <si>
    <t>Гкал/час</t>
  </si>
  <si>
    <t>Протяженность тепловых сетей (в однотрубном исчислении)</t>
  </si>
  <si>
    <t>км</t>
  </si>
  <si>
    <t>Количество тепловых пунктов</t>
  </si>
  <si>
    <t>шт</t>
  </si>
  <si>
    <t>Уд.расход эл/энергии на единицу тепловой энергии, передаваемой по т/сетям</t>
  </si>
  <si>
    <t>тыс.кВт*час/Гкал</t>
  </si>
  <si>
    <t>об основных показателях финансово-хозяйственной деятельности МУП"Екатеринбургэнерго" за 2010 год</t>
  </si>
  <si>
    <t>№</t>
  </si>
  <si>
    <t>передача тепловой энергии, вырабатываемой ОАО "ТГК-9", потребителям, присоединенным к сетям предприятия</t>
  </si>
  <si>
    <t>Приложение 1</t>
  </si>
  <si>
    <t>Потери тепловой энергии (к покупке)</t>
  </si>
  <si>
    <t>на финансирование мероприятий, предусмотренных Программой производственного развития "Теплоснабжение г.Екатеринбурга"</t>
  </si>
  <si>
    <t>тыс.Гкал</t>
  </si>
  <si>
    <t>прибыль</t>
  </si>
  <si>
    <t>Информация об использовании инвестиционных средств за 2010 с разбивкой по кварталам, мероприятиям и источникам финансирования инвестиционной программы</t>
  </si>
  <si>
    <t xml:space="preserve">Наименование организации: </t>
  </si>
  <si>
    <t>МУП "Екатеринбургэнерго"</t>
  </si>
  <si>
    <t>2010 год</t>
  </si>
  <si>
    <t>Наименование инвестиционной программы:</t>
  </si>
  <si>
    <t>"Развитие коммунальных систем теплоснабжения на 2010-2012 годы"</t>
  </si>
  <si>
    <t>Срок реализации инвестиционной программы:</t>
  </si>
  <si>
    <t>2010-2012 г.г.</t>
  </si>
  <si>
    <t>Период представления информации (отчетный):</t>
  </si>
  <si>
    <t>Цель инвестиционной программы:</t>
  </si>
  <si>
    <t>Реконструкция тепловых сетей и центральных тепловых пунктов для повышения качества предоставления услуг по передаче тепловой энергии</t>
  </si>
  <si>
    <t>Всего</t>
  </si>
  <si>
    <t>Источник финансирования</t>
  </si>
  <si>
    <t>Профинансировано</t>
  </si>
  <si>
    <t>Освоено фактически</t>
  </si>
  <si>
    <t>1 кв.</t>
  </si>
  <si>
    <t>2 кв.</t>
  </si>
  <si>
    <t>3 кв.</t>
  </si>
  <si>
    <t>4 кв.</t>
  </si>
  <si>
    <t>А</t>
  </si>
  <si>
    <t>2.1</t>
  </si>
  <si>
    <t>2.2</t>
  </si>
  <si>
    <t>2.3</t>
  </si>
  <si>
    <t>2.4</t>
  </si>
  <si>
    <t>3</t>
  </si>
  <si>
    <t>3.1</t>
  </si>
  <si>
    <t>3.2</t>
  </si>
  <si>
    <t>3.3</t>
  </si>
  <si>
    <t>3.4</t>
  </si>
  <si>
    <t xml:space="preserve">амортизация </t>
  </si>
  <si>
    <t>Восстановление тепловой сети от тепловой камеры № 3 до тепловой камеры № 12</t>
  </si>
  <si>
    <t>Восстановление тепловой сети от тепловой камеры № 1 до жилого дома по ул. Байкальская, 52</t>
  </si>
  <si>
    <t>Восстановление тепловой сети от тепловой камеры № 7 до тепловой камеры № 8</t>
  </si>
  <si>
    <t>в т.ч. по мероприятиям:</t>
  </si>
  <si>
    <t>Приложение № 2.</t>
  </si>
  <si>
    <t>Восстановление тепловой сети от центрального теплового пункта по ул.Хрустальная, 49 до тепловой камеры № 7</t>
  </si>
  <si>
    <t>Восстановление тепловой сети от тепловой камеры № 2 до тепловой камеры № 4 и от тепловой камеры № 4 до ввода № 2 в жилой дом по ул. Амундсена, 55/1</t>
  </si>
  <si>
    <t>Восстановление тепловой сети от жилого дома по ул. Волгоградская, 37 до жилого дома по ул. Волгоградская, 35</t>
  </si>
  <si>
    <t>Восстановление тепловой сети от тепловой камеры № 26 до здания по ул. Куйбышева, 137</t>
  </si>
  <si>
    <t>Восстановление тепловой сети от тепловой камеры без номера до здания по ул. Бажова, 125</t>
  </si>
  <si>
    <t>Восстановление тепловой сети от точки Б до здания по ул. Степана Разина, 109</t>
  </si>
  <si>
    <t>Восстановление тепловой сети от центрального теплового пункта по ул. Индустрии, 29а до жилых домов по ул. Орджоникидзе, 18 - 20, ул. Калинина, 51,53</t>
  </si>
  <si>
    <t>Восстановление тепловой сети от тепловой камеры № 7 до жилого дома по ул.Хрустальная, 41</t>
  </si>
  <si>
    <t>Восстановление тепловой сети от центрального теплового пункта по ул. Ленина, 52 до жилого дома по ул. Ленина, 52/4а</t>
  </si>
  <si>
    <t>Восстановление тепловой сети от тепловой камеры без номера до детского сада по ул.Кузнецова, 17</t>
  </si>
  <si>
    <t>Восстановление тепловой сети от тепловой камеры № 10 до жилого дома по ул.Хрустальная, 37</t>
  </si>
  <si>
    <t>Восстановление тепловой сети от тепловой камеры без номера по ул. Сухорукова до центрального теплового пункта по ул. Татищева, 60а</t>
  </si>
  <si>
    <t>Восстановление тепловой сети от тепловой камеры № 11 до жилого дома по ул.Хрустальная, 39</t>
  </si>
  <si>
    <t>Восстановление тепловой сети от тепловой камеры без номера до жилого дома по пер. Суворовский, 12</t>
  </si>
  <si>
    <t>Восстановление тепловой сети от тепловой камеры без номера до жилого дома по ул. Уральских рабочих, 61</t>
  </si>
  <si>
    <t>Восстановление тепловой сети от тепловой камеры № 6 до жилого дома по ул.Хрустальная, 43</t>
  </si>
  <si>
    <t>Восстановление тепловой сети от тепловой камеры без номера до жилого дома по пер. Медицинский, 3</t>
  </si>
  <si>
    <t>Восстановление тепловой сети от тепловой камеры без номера до жилого дома по ул. Коммунистическая, 10</t>
  </si>
  <si>
    <t>Восстановление тепловой сети от тепловой камеры № 6 до жилого дома по ул.Байкальская, 48</t>
  </si>
  <si>
    <t>Восстановление тепловой сети от тепловой камеры № 3 до жилого дома по ул. Восстания, 34</t>
  </si>
  <si>
    <t>Восстановление тепловой сети от тепловой камеры № 3 до жилого дома по ул.Байкальская, 50</t>
  </si>
  <si>
    <t>Восстановление тепловой сети от тепловой камеры без номера до жилого дома по ул. Машиностроителей, 61</t>
  </si>
  <si>
    <t>Восстановление тепловой сети от тепловой камеры № 12 до жилого дома по ул.Хрустальная, 45</t>
  </si>
  <si>
    <t>Восстановление тепловой сети от тепловой камеры № 22 до жилого дома по ул. Белореченская, 11</t>
  </si>
  <si>
    <t>Восстановление тепловой сети от тепловой камеры № 4 до жилого дома по ул. Восстания, 34</t>
  </si>
  <si>
    <t>Восстановление тепловой сети от тепловой камеры № 12 до жилого дома по ул.Хрустальная, 47</t>
  </si>
  <si>
    <t>Восстановление тепловой сети от тепловой камеры № 7 до жилого дома по ул.Байкальская, 46</t>
  </si>
  <si>
    <t>Восстановление тепловой сети от тепловой камеры без номера до жилого дома по пер. Черниговский, 13</t>
  </si>
  <si>
    <t>Восстановление тепловой сети от тепловой камеры без номера до зданий по ул. Кировградская, 27,29</t>
  </si>
  <si>
    <t>Восстановление тепловой сети от тепловой камеры без номера до жилого дома по ул. Победы, 2</t>
  </si>
  <si>
    <t>Восстановление тепловой сети от тепловой камеры без номера до жилых домов по пер. Черниговский, 17 и пер. Суворовский, 16а</t>
  </si>
  <si>
    <t>Восстановление тепловой сети от тепловой камеры № 8 до жилого дома по ул.Байкальская, 37</t>
  </si>
  <si>
    <t>Восстановление тепловой сети от центрального теплового пункта по ул.Куйбышева, 48/7 до жилого дома по ул.Куйбышева, 48/7</t>
  </si>
  <si>
    <t>Восстановление тепловой сети от тепловой камеры без номера до жилого дома по ул.Сибирский тракт, 2/25</t>
  </si>
  <si>
    <t>Восстановление тепловой сети от тепловой камеры без номера до жилых домов по ул. Ильича, 52а, 52б</t>
  </si>
  <si>
    <t>Восстановление тепловой сети от жилого дома по ул. Металлургов, 40/2 до жилого дома по ул. Металлургов, 40/3</t>
  </si>
  <si>
    <t>Восстановление тепловой сети от тепловой камеры № 29-04-16 до точки Б</t>
  </si>
  <si>
    <t>Восстановление тепловой сети от тепловой камеры № 22-11 до тепловой камеры № 26</t>
  </si>
  <si>
    <t>Реконструкция центрального теплового пункта по ул. Декабристов, 51а</t>
  </si>
  <si>
    <t>Реконструкция центрального теплового пункта по ул. Машиностроителей, 67б</t>
  </si>
  <si>
    <t>Реконструкция центрального теплового пункта по ул. Амундсена, 71а</t>
  </si>
  <si>
    <t>Реконструкция центрального теплового пункта по ул. Ильича, 28а</t>
  </si>
  <si>
    <t>Разработка рабочей документации по переключению потребителей жилых домов по ул. Летчиков, 11, 11а, 15, 15а, 15б, 15в</t>
  </si>
  <si>
    <t>Восстановление тепловой сети от тепловой камеры № 6 до жилого дома по ул. Шевченко, 35</t>
  </si>
  <si>
    <t>Восстановление тепловой сети от тепловой камеры без номера по ул. Машиностроителей, 61 до тепловой камеры без номера по пер. Черниговский, 2</t>
  </si>
  <si>
    <t>Восстановление тепловой сети до Сбербанка по ул.Байкальская, 35</t>
  </si>
  <si>
    <t>Восстановление тепловой сети от тепловой камеры без номера до жилого дома по ул. Уральских рабочих, 63</t>
  </si>
  <si>
    <t>Восстановление тепловой сети от жилого дома по ул.Байкальская, 37 до тепловой камеры № 9</t>
  </si>
  <si>
    <t>Восстановление тепловой сети от тепловой камеры № 9 до жилого дома по ул.Байкальская, 35</t>
  </si>
  <si>
    <t>Восстановление тепловой сети от тепловой камеры без номера по ул. Хмелева до точки А на территории банно-прачечного комплекса "Жемчужина"</t>
  </si>
  <si>
    <t>Восстановление тепловой сети от тепловой камеры № 9 до жилого дома по ул.Байкальская, 37а</t>
  </si>
  <si>
    <t>Восстановление тепловой сети от тепловой камеры без номера до здания школы № 27 по ул. Коммунистическая, 81</t>
  </si>
  <si>
    <t>Восстановление тепловой сети от  тепловой камеры до милиции по ул.Хрустальная, 46</t>
  </si>
  <si>
    <t>Восстановление тепловой сети от тепловой камеры без номера между жилыми домами по ул. Майкопская, 20а, 22а до тепловой камеры без номера у административного здания по ул. Подгорная, 4а</t>
  </si>
  <si>
    <t>Восстановление тепловой сети от тепловой камеры без номера до здания по ул. Орджоникидзе, 26</t>
  </si>
  <si>
    <t>Восстановление тепловой сети от тепловой камеры № 7-13а до тепловой камеры № 3</t>
  </si>
  <si>
    <t>Восстановление тепловой сети от тепловой камеры без номера по ул. Ильича, 52б, Ильича, 50а до жилых домов по ул.Ильича, 50, 50а, 52</t>
  </si>
  <si>
    <t>Восстановление тепловой сети от тепловой камеры № 5 до здания по ул. Восстания, 34</t>
  </si>
  <si>
    <t>Восстановление тепловой сети от тепловой камеры без номера у здания по ул. Калинина, 36а до точки Б</t>
  </si>
  <si>
    <t>Восстановление тепловой сети жилых жомов по ул. Космонавтов, 89,91</t>
  </si>
  <si>
    <t>Восстановление тепловой сети от центрального теплового пункта по ул. Индустрии, 62а до жилого дома по ул. Индустрии, 62</t>
  </si>
  <si>
    <t>Восстановление тепловой сети от тепловой камеры № 19 до жилых домов по ул. Учителей, 7,9</t>
  </si>
  <si>
    <t>Восстановление тепловой сети от тепловой камеры № 2 до тепловой камеры № 3, до жилого дома по ул. Сиреневый бульвар, 4/2 и от тепловой камеры без номера до жилого дома по ул. Сиреневый бульвар, 4/1</t>
  </si>
  <si>
    <t>Восстановление тепловой сети от тепловой камеры № 3 до центрального теплового пункта по ул.Июльская, 48а</t>
  </si>
  <si>
    <t>Восстановление тепловой сети от тепловой камеры № 1 до тепловой камеры № 3 у жилого дома по пер. Парковый, 8</t>
  </si>
  <si>
    <t>Восстановление тепловой сети от тепловой камеры № 06-36 до центрального теплового пункта по ул. Пехотинцев, 10а</t>
  </si>
  <si>
    <t>Восстановление тепловой сети от тепловой камеры без номера до жилого дома по ул.Омская, 104</t>
  </si>
  <si>
    <t>Реконструкция центрального теплового пункта по ул. Ильича, 48б, тепловая изоляция трубопроводов</t>
  </si>
  <si>
    <t>Восстановление тепловой сети от жилого дома по ул.Мира, 5 до жилого дома по ул. Академическая, 11</t>
  </si>
  <si>
    <t>Восстановление тепловой сети от центрального теплового пункта по ул. Гагарина, 3в до тепловой камеры № 28</t>
  </si>
  <si>
    <t>Восстановление тепловой сети от тепловой камеры № 10-20-2а до центрального теплового пункта по адресу пер. Парковый, 8а</t>
  </si>
  <si>
    <t>Восстановление тепловой сети от тепловой камеры № 19 до жилых домов по ул.Вилонова, 90/2, 94/4, включая тепловые камеры №№ 20 и 21</t>
  </si>
  <si>
    <t>Восстановление тепловой сети от тепловой камеры № 10-18 до центрального теплового пункта по ул. Гагарина, 3в</t>
  </si>
  <si>
    <t>Восстановление тепловой сети от центрального теплового пункта по ул.Гагарина, 3в до тепловой камеры № 5</t>
  </si>
  <si>
    <t>Восстановление тепловой сети от центрального теплового пункта по ул.Бажова, 53а до точки А</t>
  </si>
  <si>
    <t>Восстановление тепловой сети по техническому подполью жилого дома по ул. Большакова, 16</t>
  </si>
  <si>
    <t>Восстановление тепловой сети от центрального теплового пункта по ул. Фрунзе, 104а до жилого дома по ул. Фрунзе, 100</t>
  </si>
  <si>
    <t>Восстановление тепловой сети по техническому подполью жилого дома по ул. Фрунзе, 102</t>
  </si>
  <si>
    <t>Восстановление тепловой сети от тепловой камеры № 1 до жилого дома по ул. Фрунзе, 102</t>
  </si>
  <si>
    <t>Восстановление тепловой сети от тепловой камеры № 3 через жилой дом по ул. Большакова, 153а до компенсатора</t>
  </si>
  <si>
    <t>Восстановление тепловой сети от тепловой камеры № 2 до тепловой камеры № 3 к жилому дому по ул. Большакова, 153</t>
  </si>
  <si>
    <t>Восстановление тепловой сети от тепловой камеры № 22 до жилого дома по ул. 8 Марта, 127</t>
  </si>
  <si>
    <t>Разработка рабочей документации реконструкции центрального теплового пункта по ул. Фрунзе, 104а</t>
  </si>
  <si>
    <t>Восстановление тепловой сети до жилых домов по ул.Омская, 91-97, ул.Уральская, 17-25</t>
  </si>
  <si>
    <t>Восстановление тепловой сети от тепловой камеры без номера по ул.Калинина, 10а до жилых домов по ул.Калинина, 4, ул.Кузнецова, 11,13,15, ул.Уральских рабочих, 1,3,5</t>
  </si>
  <si>
    <t>Восстановление тепловой сети от тепловой камеры № 14 до жилых домов по ул.Сулимова, 61, 59</t>
  </si>
  <si>
    <t>Восстановление тепловой сети от тепловой камеры без номера по ул.40 лет Октября, 32 до тепловой камеры без номера по ул.Банникова, 6</t>
  </si>
  <si>
    <t>Восстановление тепловой сети от тепловой камеры без номера до жилого дома по ул.40 лет Октября, 32</t>
  </si>
  <si>
    <t>Восстановление тепловой сети от тепловой камеры без номера до жилых домов по ул.Социалистическая, 3, 3а</t>
  </si>
  <si>
    <t>Восстановление тепловой сети от тепловой камеры без номера до школы по ул.Социалистическая, 5</t>
  </si>
  <si>
    <t>Восстановление тепловой сети от жилого дома по ул.Социалистическая, 7 до жилого дома по ул.Социалистическая, 7а</t>
  </si>
  <si>
    <t>Восстановление тепловой сети от центрального теплового пункта по ул.Ломоносова, 55б до тепловой камеры без номера по ул.Ломоносова, 55</t>
  </si>
  <si>
    <t>Восстановление тепловой сети от тепловой камеры без номера по ул.Билимбаевская, 7а до здания по ул.Билимбаевская, 14</t>
  </si>
  <si>
    <t>Восстановление тепловой сети от тепловой камеры без номера по ул. 40 лет Октября, 51 до тепловой камеры без номера по ул. Орджоникидзе, 26</t>
  </si>
  <si>
    <t>Восстановление тепловой сети к жилым домам по ул. Сыромолотова, 12/1,2</t>
  </si>
  <si>
    <t>Восстановление тепловой сети от тепловой камеры без номера по ул.Калинина, 9а до жилых домов по ул.Авангардная, 4,6,8, ул.Кировградская, 4,6,8,8а,12</t>
  </si>
  <si>
    <t>Восстановление тепловой сети от тепловой камеры без номера до жилого дома по ул. Победы, 17а</t>
  </si>
  <si>
    <t>Восстановление тепловой сети от тепловой камеры № 1 существующая по ул.Стахановская, 58 до узла трубопроводов № 2 по ул.Избирателей, 38</t>
  </si>
  <si>
    <t>Восстановление тепловой сети от узла трубопроводов № 3 до точки А у жилого дома по ул.Индустрии, 40</t>
  </si>
  <si>
    <t>Восстановление тепловой сети от узла трубопроводов № 1 до жилого дома по ул.Стахановская, 51</t>
  </si>
  <si>
    <t>Восстановление тепловой сети от узла трубопроводов № 1 до жилого дома по ул.Стахановская, 51а</t>
  </si>
  <si>
    <t>Восстановление тепловой сети от тепловой камеры без номера до здания по ул.Стахановская, 53а</t>
  </si>
  <si>
    <t>Восстановление тепловой сети от тепловой камеры без номера по ул. Лукиных, 20а до жилого дома по ул. Лукиных, 18а</t>
  </si>
  <si>
    <t>Восстановление тепловой сети от тепловой камеры без номера по ул.Новаторов, 7 до жилых домов по ул.Новаторов, 4, 6</t>
  </si>
  <si>
    <t>Восстановление тепловой сети от тепловой камеры без номера до жилого дома по ул.Банникова, 6</t>
  </si>
  <si>
    <t>Восстановление тепловой сети от тепловой камеры без номера до жилого дома по ул.Банникова, 8</t>
  </si>
  <si>
    <t>Восстановление тепловой сети от тепловой камеры без номера до школы по ул.Машиностроителей, 26</t>
  </si>
  <si>
    <t>Восстановление тепловой сети от жилого дома по ул. Донбасская, 20 до жилого дома по пер. Черниговский, 10</t>
  </si>
  <si>
    <t>Восстановление тепловой сети от тепловой камеры без номера у жилого дома по ул.22 Партсъезда,20 до тепловой камеры без номера у жилого дома по ул.22 Партсъезда, 24</t>
  </si>
  <si>
    <t>Восстановление тепловой сети от тепловой камеры без номера по ул.Коммунистическая, 6 до тепловой камеры без номера у жилого дома по ул.Новаторов, 7</t>
  </si>
  <si>
    <t>Восстановление тепловой сети от тепловой камеры без номера до детского сада по ул.Коммунистическая, 6а</t>
  </si>
  <si>
    <t>Восстановление тепловой сети от тепловой камеры без номера до жилого дома по ул.Новаторов, 5</t>
  </si>
  <si>
    <t>Восстановление тепловой сети от тепловой камеры без номера до жилого дома по ул.Новаторов, 7</t>
  </si>
  <si>
    <t>Восстановление тепловой сети от узла трубопроводов № 2 по ул.Избирателей, 38 до здания по ул.Избирателей, 42</t>
  </si>
  <si>
    <t>Восстановление тепловой сети от жилого дома по ул.Краснознаменная, 6 до здания по ул.Стахановская, 10, по техническому подполью жилых домов по ул.Стахановская, 6,8,10</t>
  </si>
  <si>
    <t>Восстановление тепловой сети от тепловой камеры без номера до жилого дома по ул.Ломоносова, 55</t>
  </si>
  <si>
    <t>Восстановление тепловой сети от тепловой камеры без номера до жилого дома по ул.Победы, 94</t>
  </si>
  <si>
    <t>Восстановление тепловой сети от тепловой камеры без номера по ул.Калинина, 9а до жилых домов по ул.Калинина, 3,5,7а,9, ул.Кузнецова, 3,7</t>
  </si>
  <si>
    <t>Восстановление тепловой сети от тепловой камеры без номера до жилого дома по ул. Индустрии, 96б</t>
  </si>
  <si>
    <t>Восстановление тепловой сети от узла трубопроводов № 2 до жилого дома по ул.Избирателей,36 по техническому подполью жилого дома по ул.Избирателей, 38</t>
  </si>
  <si>
    <t>Разработка рабочей документации по реконструкции центрального теплового пункта по ул. Индустрии, 57а</t>
  </si>
  <si>
    <t>Восстановление тепловой сети от тепловой камеры по ул. Банникова 5а,5б до тепловой камеры по ул. 40 лет Октября,30, до школы №144 по ул. Банникова,2, до детских садов по ул.Банникова, 9,11</t>
  </si>
  <si>
    <t>Восстановление тепловой сети от тепловой камеры № 3 до тепловой камеры № 5 у здания автоматической телефонной станции по ул. Блюхера, 53а</t>
  </si>
  <si>
    <t>Восстановление тепловой сети в квартале элеваторных узлов от тепловой камеры без номера по ул. Уральских рабочих, 63 до жилых домов по ул. Уральских рабочих, 60,62 и ул. Ломоносова, 16,18,20,22</t>
  </si>
  <si>
    <t>Восстановление тепловой сети от тепловой камеры без номера до жилых домов по ул. Фестивальная, 1,3</t>
  </si>
  <si>
    <t>Восстановление тепловой сети от тепловой камеры без номера у центрального теплового пункта по ул. Калинина, 36б до детских садов по ул. Калинина, 36а, ул. Стахановская, 31а, ул. Уральских рабочих, 41а</t>
  </si>
  <si>
    <t>Восстановление тепловой сети от тепловой камеры без номера по ул. Калинина до жилых домов по ул. Ломоносова, 9 и ул. Калинина, 65</t>
  </si>
  <si>
    <t>Восстановление тепловой сети от тепловой камеры без номера по ул.Машиностроителей, 20 до жилого дома по ул.Машиностроителей, 28</t>
  </si>
  <si>
    <t xml:space="preserve">Разработка рабочей документации по переключению потребителей жилых домов по ул.Донбасская, 41,43,45  </t>
  </si>
  <si>
    <t>Восстановление тепловой сети от тепловой камеры без номера по ул.Орджоникидзе, 19 до жилых домов по ул.40 лет Октября, 31-43</t>
  </si>
  <si>
    <t>Реконструкция тепловой сети от тепловой камеры без номера по ул.Машиностроителей, 4а до тепловой камеры  без номера по ул.22 Партсъезда, 15</t>
  </si>
  <si>
    <t>Реконструкция тепловой сети от тепловой камеры № 1 до жилого дома по ул.Фрезеровщиков, 38</t>
  </si>
  <si>
    <t xml:space="preserve">Реконструкция тепловой сети от тепловой камеры № 1 у центрального теплового пункта по ул.Старых Большевиков, 77 до жилых домов по ул.Старых Большевиков, 75, 73 </t>
  </si>
  <si>
    <t>Реконструкция тепловой сети от жилого дома по ул.Старых Большевиков, 75 до жилого дома по ул.Старых Большевиков, 73</t>
  </si>
  <si>
    <t>Реконструкция тепловой сети от тепловой камеры без номера у жилого дома по пер. Суворовский, 9 до тепловой камеры без номера по пер. Черниговский, 11</t>
  </si>
  <si>
    <t>Реконструкция тепловой сети от тепловой камеры без номера по ул. Кировградская, 53а до ул.Республиканская, 1а, 3</t>
  </si>
  <si>
    <t xml:space="preserve">Реконструкция тепловой сети от центрального теплового пункта по ул. Мельковская, 2б до тепловой камеры без номера по ул. Мельковская, 3 </t>
  </si>
  <si>
    <t>Реконструкция тепловой сети от тепловой камеры без номера до жилого дома по ул. Челюскинцев, 70</t>
  </si>
  <si>
    <t>Реконструкция тепловой сети от жилого дома по ул. Челюскинцев, 33а до жилого дома по ул. Челюскинцев, 33</t>
  </si>
  <si>
    <t>Реконструкция тепловой сети от тепловой камеры 22-09 до тепловой камеры № 20</t>
  </si>
  <si>
    <t>Реконструкция тепловой сети от тепловой камеры без номера по ул.Калинина до жилых домов по ул.Орджоникидзе, 21,23</t>
  </si>
  <si>
    <t>Реконструкция тепловой сети от тепловой камеры № 18-13 до тепловой камеры № 18-13-01</t>
  </si>
  <si>
    <t>Реконструкция тепловой сети от тепловой камеры без номера по ул.Фестивальная, 15 до ул.Бакинских комиссаров, 6 (манеж)</t>
  </si>
  <si>
    <t>Реконструкция тепловой сети от тепловой камеры № 18-13-01 до точки А в сторону тепловой камеры № 04-17-03</t>
  </si>
  <si>
    <t>Реконструкция тепловой сети от тепловой камеры № 11 до угла поворота у жилого дома по ул.Замятина, 41</t>
  </si>
  <si>
    <t>Реконструкция тепловой сети от тепловой камеры 18-11-01 до центрального теплового пункта по ул.Таганская, 49</t>
  </si>
  <si>
    <t>Реконструкция тепловой сети от тепловой камеры № 2 до тепловой камеры № 3 центрального теплового пункта по ул.Первомайская, 60а</t>
  </si>
  <si>
    <t>Реконструкция тепловой сети от тепловой камеры без номера до жилого дома по ул. Кировградская, 17</t>
  </si>
  <si>
    <t>Реконструкция тепловой сети от тепловой камеры без номера до жилого дома по ул. Кировградская, 19</t>
  </si>
  <si>
    <t>Реконструкция тепловой сети от тепловой камеры без номера по ул.Кировградская,53а до ул.Кировградская, 81а</t>
  </si>
  <si>
    <t>Реконструкция тепловой сети от тепловой камеры без номера по ул. Машиностроителей до жилых домов по ул. Машиностроителей, 33а, 45а</t>
  </si>
  <si>
    <t>Реконструкция тепловой сети от тепловой камеры без номера до жилого дома по ул. Кировградская, 21</t>
  </si>
  <si>
    <t>Реконструкция тепловой сети от тепловой камеры без номера до жилого дома по ул. Кировградская, 23</t>
  </si>
  <si>
    <t>Реконструкция тепловой сети от тепловой камеры без номера по ул.Кировградская, 35 до тепловой камеры без номера у автосервиса</t>
  </si>
  <si>
    <t>Реконструкция тепловой сети от тепловой камеры без номера до жилого дома по ул. Донбасская, 24</t>
  </si>
  <si>
    <t>Реконструкция тепловой сети от тепловой камеры без номера по ул. Банникова, 6 до тепловой камеры без номера по ул. Социалистическая, 1</t>
  </si>
  <si>
    <t>Реконструкция тепловой сети от тепловой камеры без номера по ул. Машиностроителей, 20 до тепловой камеры без номера по пер. Черниговский, 3</t>
  </si>
  <si>
    <t>Реконструкция тепловой сети от тепловой камеры без номера по ул. Победы, 55 до жилого дома по ул. Ломоносова, 24</t>
  </si>
  <si>
    <t>Реконструкция тепловой сети от тепловой камеры без номера по ул. 40 лет Октября до жилых домов по ул. 40 лет Октября, 69, по ул. Избирателей, 66, 70, по ул. Достоевского, 63</t>
  </si>
  <si>
    <t>Реконструкция тепловой сети от тепловой камеры без номера у жилого дома по ул. Культуры, 28 до тепловой камеры без номера у жилого дома по ул. Фестивальная, 17</t>
  </si>
  <si>
    <t>Реконструкция тепловой сети от центрального теплового пункта по ул. Бакинских комиссаров,64а  до жилых домов по ул. Бакинских комиссаров, 62, 64,66, по ул. Восстания, 95, 97, по ул. Ломоносова, 63, 67, 65</t>
  </si>
  <si>
    <t>Реконструкция тепловой сети от тепловой камеры без номера у жилого дома по ул. Шефская, 28а до тепловой камеры без номера у жилого дома по ул. Баумана, 39</t>
  </si>
  <si>
    <t>Реконструкция тепловой сети от тепловой камеры без номера по ул. Красных борцов до жилых домов по ул. Кировградская,18, 16</t>
  </si>
  <si>
    <t>Реконструкция тепловой сети от тепловой камеры без номера до жилого дома по ул. Победы, 59</t>
  </si>
  <si>
    <t>Реконструкция тепловой сети от тепловой камеры без номера до жилого дома по ул. Победы, 55</t>
  </si>
  <si>
    <t>Реконструкция тепловой сети от центрального теплового пункта по ул.Блюхера,63в до жилого дома по ул. Блюхера,63</t>
  </si>
  <si>
    <t>Реконструкция тепловой сети от тепловой камеры № 37-60 до центрального теплового пункта по ул.Учителей, 7б</t>
  </si>
  <si>
    <t>Реконструкция тепловой сети от тепловой камеры № 07-08 до центрального теплового пункта по ул.Красина, 4б</t>
  </si>
  <si>
    <t>Переключение потребителей зданий по ул.Академическая, 4,8,8а,10 от существующей тепловой камеры без номера</t>
  </si>
  <si>
    <t>Реконструкция тепловой сети от насосной холодного водоснабжения по ул. Челюскинцев, 27 до жилого дома по ул. Челюскинцев, 19</t>
  </si>
  <si>
    <t xml:space="preserve">Реконструкция тепловой сети от точки А до жилого дома по ул. Зверева,7 и транзит по техническому подполью жилого дома по ул. Зверева,7 </t>
  </si>
  <si>
    <t>Реконструкция тепловой сети от жилого дома по ул.Пионеров, 9 до жилых домов по ул.Пионеров, 7,5</t>
  </si>
  <si>
    <t>Реконструкция тепловой сети от точки А до центрального теплового пункта по ул.Машиностроителей, 67б</t>
  </si>
  <si>
    <t>Реконструкция тепловой сети от тепловой камеры № 14 до жилого дома по ул.Космонавтов, 90</t>
  </si>
  <si>
    <t>Реконструкция тепловой сети от тепловой камеры № 2 до тепловой камеры № 5 у жилого дома по ул.Гурзуфская, 51</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</si>
</sst>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_ ;[Red]\-#,##0.00\ "/>
    <numFmt numFmtId="185" formatCode="#,##0_ ;[Red]\-#,##0\ "/>
    <numFmt numFmtId="186" formatCode="0.00000000"/>
    <numFmt numFmtId="187" formatCode="0.0000000"/>
    <numFmt numFmtId="188" formatCode="0.000000"/>
    <numFmt numFmtId="189" formatCode="0.00000"/>
    <numFmt numFmtId="190" formatCode="0.0000"/>
    <numFmt numFmtId="191" formatCode="0.000"/>
    <numFmt numFmtId="192" formatCode="#,##0.0"/>
    <numFmt numFmtId="193" formatCode="0.0%"/>
    <numFmt numFmtId="194" formatCode="General_)"/>
    <numFmt numFmtId="195" formatCode="0.0"/>
    <numFmt numFmtId="196" formatCode="_-&quot;Ј&quot;* #,##0.00_-;\-&quot;Ј&quot;* #,##0.00_-;_-&quot;Ј&quot;* &quot;-&quot;??_-;_-@_-"/>
    <numFmt numFmtId="197" formatCode="#,##0.000"/>
    <numFmt numFmtId="198" formatCode="_-* #,##0.00[$€-1]_-;\-* #,##0.00[$€-1]_-;_-* &quot;-&quot;??[$€-1]_-"/>
    <numFmt numFmtId="199" formatCode="#\."/>
    <numFmt numFmtId="200" formatCode="#.##0\.00"/>
    <numFmt numFmtId="201" formatCode="#\.00"/>
    <numFmt numFmtId="202" formatCode="\$#\.00"/>
    <numFmt numFmtId="203" formatCode="%#\.00"/>
    <numFmt numFmtId="204" formatCode="_-* #,##0\ _р_._-;\-* #,##0\ _р_._-;_-* &quot;-&quot;\ _р_._-;_-@_-"/>
    <numFmt numFmtId="205" formatCode="_-* #,##0.00\ _р_._-;\-* #,##0.00\ _р_._-;_-* &quot;-&quot;??\ _р_._-;_-@_-"/>
    <numFmt numFmtId="206" formatCode="0.0%_);\(0.0%\)"/>
    <numFmt numFmtId="207" formatCode="#,##0_);[Red]\(#,##0\)"/>
    <numFmt numFmtId="208" formatCode="_-* #,##0&quot;đ.&quot;_-;\-* #,##0&quot;đ.&quot;_-;_-* &quot;-&quot;&quot;đ.&quot;_-;_-@_-"/>
    <numFmt numFmtId="209" formatCode="_-* #,##0.00&quot;đ.&quot;_-;\-* #,##0.00&quot;đ.&quot;_-;_-* &quot;-&quot;??&quot;đ.&quot;_-;_-@_-"/>
    <numFmt numFmtId="210" formatCode="\$#,##0\ ;\(\$#,##0\)"/>
    <numFmt numFmtId="211" formatCode="#,##0_);[Blue]\(#,##0\)"/>
    <numFmt numFmtId="212" formatCode="_-* #,##0_đ_._-;\-* #,##0_đ_._-;_-* &quot;-&quot;_đ_._-;_-@_-"/>
    <numFmt numFmtId="213" formatCode="_-* #,##0.00_đ_._-;\-* #,##0.00_đ_._-;_-* &quot;-&quot;??_đ_._-;_-@_-"/>
  </numFmts>
  <fonts count="80">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Calibri"/>
      <family val="2"/>
    </font>
    <font>
      <sz val="12"/>
      <name val="Times New Roman"/>
      <family val="1"/>
    </font>
    <font>
      <b/>
      <sz val="12"/>
      <name val="Times New Roman"/>
      <family val="1"/>
    </font>
    <font>
      <sz val="10"/>
      <name val="Helv"/>
      <family val="0"/>
    </font>
    <font>
      <sz val="8"/>
      <name val="Arial"/>
      <family val="2"/>
    </font>
    <font>
      <sz val="8"/>
      <color indexed="12"/>
      <name val="Arial"/>
      <family val="2"/>
    </font>
    <font>
      <sz val="1"/>
      <color indexed="8"/>
      <name val="Courier"/>
      <family val="1"/>
    </font>
    <font>
      <b/>
      <sz val="1"/>
      <color indexed="8"/>
      <name val="Courier"/>
      <family val="1"/>
    </font>
    <font>
      <u val="single"/>
      <sz val="10"/>
      <color indexed="12"/>
      <name val="Courier"/>
      <family val="3"/>
    </font>
    <font>
      <sz val="10"/>
      <name val="Arial Cyr"/>
      <family val="2"/>
    </font>
    <font>
      <sz val="10"/>
      <color indexed="24"/>
      <name val="Arial"/>
      <family val="2"/>
    </font>
    <font>
      <b/>
      <sz val="10"/>
      <color indexed="12"/>
      <name val="Arial Cyr"/>
      <family val="2"/>
    </font>
    <font>
      <sz val="10"/>
      <name val="MS Sans Serif"/>
      <family val="2"/>
    </font>
    <font>
      <sz val="8"/>
      <name val="Arial Cyr"/>
      <family val="0"/>
    </font>
    <font>
      <u val="single"/>
      <sz val="8"/>
      <color indexed="12"/>
      <name val="Arial Cyr"/>
      <family val="0"/>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b/>
      <sz val="10"/>
      <color indexed="18"/>
      <name val="Arial Cyr"/>
      <family val="0"/>
    </font>
    <font>
      <b/>
      <sz val="8"/>
      <name val="Arial Cyr"/>
      <family val="0"/>
    </font>
    <font>
      <sz val="10"/>
      <name val="Courier"/>
      <family val="3"/>
    </font>
    <font>
      <u val="single"/>
      <sz val="10"/>
      <color indexed="36"/>
      <name val="Courier"/>
      <family val="3"/>
    </font>
    <font>
      <sz val="12"/>
      <name val="Arial"/>
      <family val="2"/>
    </font>
    <font>
      <sz val="8"/>
      <name val="Helv"/>
      <family val="0"/>
    </font>
    <font>
      <sz val="9"/>
      <name val="Tahoma"/>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8"/>
      <color indexed="9"/>
      <name val="Arial Cyr"/>
      <family val="0"/>
    </font>
    <font>
      <b/>
      <u val="single"/>
      <sz val="11"/>
      <color indexed="12"/>
      <name val="Arial"/>
      <family val="2"/>
    </font>
    <font>
      <u val="single"/>
      <sz val="10"/>
      <color indexed="12"/>
      <name val="Arial"/>
      <family val="2"/>
    </font>
    <font>
      <b/>
      <sz val="14"/>
      <name val="Franklin Gothic Medium"/>
      <family val="2"/>
    </font>
    <font>
      <b/>
      <sz val="18"/>
      <name val="Arial"/>
      <family val="2"/>
    </font>
    <font>
      <b/>
      <sz val="12"/>
      <name val="Arial"/>
      <family val="2"/>
    </font>
    <font>
      <b/>
      <sz val="9"/>
      <name val="Tahoma"/>
      <family val="2"/>
    </font>
    <font>
      <b/>
      <sz val="14"/>
      <name val="Arial Cyr"/>
      <family val="2"/>
    </font>
    <font>
      <b/>
      <sz val="14"/>
      <name val="Arial"/>
      <family val="2"/>
    </font>
    <font>
      <b/>
      <sz val="10"/>
      <name val="Arial Cyr"/>
      <family val="0"/>
    </font>
    <font>
      <u val="single"/>
      <sz val="10"/>
      <color indexed="36"/>
      <name val="Times New Roman Cyr"/>
      <family val="0"/>
    </font>
    <font>
      <sz val="11"/>
      <name val="Times New Roman CYR"/>
      <family val="1"/>
    </font>
    <font>
      <i/>
      <sz val="10"/>
      <name val="Arial Cyr"/>
      <family val="0"/>
    </font>
    <font>
      <sz val="10"/>
      <name val="Tahoma"/>
      <family val="2"/>
    </font>
    <font>
      <sz val="7"/>
      <name val="Tahoma"/>
      <family val="2"/>
    </font>
    <font>
      <b/>
      <sz val="7"/>
      <name val="Tahoma"/>
      <family val="2"/>
    </font>
    <font>
      <sz val="11"/>
      <color indexed="8"/>
      <name val="Times New Roman"/>
      <family val="1"/>
    </font>
    <font>
      <sz val="10"/>
      <color indexed="8"/>
      <name val="Times New Roman"/>
      <family val="1"/>
    </font>
    <font>
      <b/>
      <sz val="11"/>
      <color indexed="8"/>
      <name val="Times New Roman"/>
      <family val="1"/>
    </font>
    <font>
      <sz val="9"/>
      <color indexed="8"/>
      <name val="Times New Roman"/>
      <family val="1"/>
    </font>
    <font>
      <i/>
      <sz val="8"/>
      <color indexed="8"/>
      <name val="Times New Roman"/>
      <family val="1"/>
    </font>
    <font>
      <i/>
      <sz val="9"/>
      <color indexed="8"/>
      <name val="Times New Roman"/>
      <family val="1"/>
    </font>
    <font>
      <sz val="9"/>
      <color indexed="9"/>
      <name val="Times New Roman"/>
      <family val="1"/>
    </font>
    <font>
      <sz val="11"/>
      <color indexed="9"/>
      <name val="Times New Roman"/>
      <family val="1"/>
    </font>
    <font>
      <i/>
      <sz val="11"/>
      <color indexed="8"/>
      <name val="Times New Roman"/>
      <family val="1"/>
    </font>
    <font>
      <sz val="11"/>
      <name val="Arial Cyr"/>
      <family val="0"/>
    </font>
    <font>
      <sz val="11"/>
      <name val="Arial"/>
      <family val="2"/>
    </font>
    <font>
      <b/>
      <sz val="14"/>
      <name val="Times New Roman"/>
      <family val="1"/>
    </font>
  </fonts>
  <fills count="32">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8"/>
        <bgColor indexed="64"/>
      </patternFill>
    </fill>
    <fill>
      <patternFill patternType="solid">
        <fgColor indexed="9"/>
        <bgColor indexed="64"/>
      </patternFill>
    </fill>
    <fill>
      <patternFill patternType="solid">
        <fgColor indexed="41"/>
        <bgColor indexed="64"/>
      </patternFill>
    </fill>
  </fills>
  <borders count="40">
    <border>
      <left/>
      <right/>
      <top/>
      <bottom/>
      <diagonal/>
    </border>
    <border>
      <left>
        <color indexed="63"/>
      </left>
      <right>
        <color indexed="63"/>
      </right>
      <top style="thin"/>
      <bottom style="double"/>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indexed="62"/>
      </top>
      <bottom style="double">
        <color indexed="62"/>
      </bottom>
    </border>
    <border>
      <left style="medium"/>
      <right style="thin"/>
      <top style="medium"/>
      <bottom>
        <color indexed="63"/>
      </bottom>
    </border>
    <border>
      <left style="thin"/>
      <right style="thin"/>
      <top style="thin"/>
      <bottom style="thin"/>
    </border>
    <border>
      <left>
        <color indexed="63"/>
      </left>
      <right style="thin"/>
      <top>
        <color indexed="63"/>
      </top>
      <bottom>
        <color indexed="63"/>
      </bottom>
    </border>
    <border>
      <left style="medium"/>
      <right style="thin"/>
      <top style="medium"/>
      <bottom style="thin"/>
    </border>
    <border>
      <left style="thin"/>
      <right style="medium"/>
      <top style="thin"/>
      <bottom style="thin"/>
    </border>
    <border>
      <left style="medium"/>
      <right style="thin"/>
      <top style="thin"/>
      <bottom style="thin"/>
    </border>
    <border>
      <left style="medium"/>
      <right>
        <color indexed="63"/>
      </right>
      <top style="thin"/>
      <bottom style="thin"/>
    </border>
    <border>
      <left style="medium"/>
      <right style="medium"/>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medium"/>
      <right>
        <color indexed="63"/>
      </right>
      <top>
        <color indexed="63"/>
      </top>
      <bottom style="thin"/>
    </border>
    <border>
      <left style="medium"/>
      <right style="medium"/>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medium"/>
      <right>
        <color indexed="63"/>
      </right>
      <top style="thin"/>
      <bottom>
        <color indexed="63"/>
      </bottom>
    </border>
    <border>
      <left style="medium"/>
      <right style="medium"/>
      <top style="thin"/>
      <bottom>
        <color indexed="63"/>
      </bottom>
    </border>
    <border>
      <left>
        <color indexed="63"/>
      </left>
      <right>
        <color indexed="63"/>
      </right>
      <top style="thin"/>
      <bottom style="thin"/>
    </border>
    <border>
      <left style="medium"/>
      <right>
        <color indexed="63"/>
      </right>
      <top style="medium"/>
      <bottom style="thin"/>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s>
  <cellStyleXfs count="1205">
    <xf numFmtId="0" fontId="0" fillId="0" borderId="0">
      <alignment/>
      <protection/>
    </xf>
    <xf numFmtId="0" fontId="27" fillId="0" borderId="0" applyNumberFormat="0" applyFill="0" applyBorder="0" applyAlignment="0" applyProtection="0"/>
    <xf numFmtId="0" fontId="0"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193" fontId="22" fillId="0" borderId="0">
      <alignment vertical="top"/>
      <protection/>
    </xf>
    <xf numFmtId="193" fontId="23" fillId="0" borderId="0">
      <alignment vertical="top"/>
      <protection/>
    </xf>
    <xf numFmtId="206" fontId="23" fillId="2" borderId="0">
      <alignment vertical="top"/>
      <protection/>
    </xf>
    <xf numFmtId="193" fontId="23" fillId="3" borderId="0">
      <alignment vertical="top"/>
      <protection/>
    </xf>
    <xf numFmtId="207" fontId="22" fillId="0" borderId="0">
      <alignment vertical="top"/>
      <protection/>
    </xf>
    <xf numFmtId="207" fontId="22" fillId="0" borderId="0">
      <alignment vertical="top"/>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207" fontId="22" fillId="0" borderId="0">
      <alignment vertical="top"/>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207" fontId="22" fillId="0" borderId="0">
      <alignment vertical="top"/>
      <protection/>
    </xf>
    <xf numFmtId="0" fontId="21" fillId="0" borderId="0">
      <alignment/>
      <protection/>
    </xf>
    <xf numFmtId="0" fontId="21" fillId="0" borderId="0">
      <alignment/>
      <protection/>
    </xf>
    <xf numFmtId="0" fontId="21" fillId="0" borderId="0">
      <alignment/>
      <protection/>
    </xf>
    <xf numFmtId="207" fontId="22" fillId="0" borderId="0">
      <alignment vertical="top"/>
      <protection/>
    </xf>
    <xf numFmtId="207" fontId="22" fillId="0" borderId="0">
      <alignment vertical="top"/>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199" fontId="24" fillId="0" borderId="1">
      <alignment/>
      <protection locked="0"/>
    </xf>
    <xf numFmtId="200" fontId="24" fillId="0" borderId="0">
      <alignment/>
      <protection locked="0"/>
    </xf>
    <xf numFmtId="201" fontId="24" fillId="0" borderId="0">
      <alignment/>
      <protection locked="0"/>
    </xf>
    <xf numFmtId="200" fontId="24" fillId="0" borderId="0">
      <alignment/>
      <protection locked="0"/>
    </xf>
    <xf numFmtId="201" fontId="24" fillId="0" borderId="0">
      <alignment/>
      <protection locked="0"/>
    </xf>
    <xf numFmtId="202" fontId="24" fillId="0" borderId="0">
      <alignment/>
      <protection locked="0"/>
    </xf>
    <xf numFmtId="199" fontId="25" fillId="0" borderId="0">
      <alignment/>
      <protection locked="0"/>
    </xf>
    <xf numFmtId="199" fontId="25" fillId="0" borderId="0">
      <alignment/>
      <protection locked="0"/>
    </xf>
    <xf numFmtId="199" fontId="24" fillId="0" borderId="1">
      <alignment/>
      <protection locked="0"/>
    </xf>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6" fillId="0" borderId="0" applyNumberFormat="0" applyFill="0" applyBorder="0" applyAlignment="0" applyProtection="0"/>
    <xf numFmtId="194" fontId="27" fillId="0" borderId="2">
      <alignment/>
      <protection locked="0"/>
    </xf>
    <xf numFmtId="208" fontId="27" fillId="0" borderId="0" applyFont="0" applyFill="0" applyBorder="0" applyAlignment="0" applyProtection="0"/>
    <xf numFmtId="209" fontId="27" fillId="0" borderId="0" applyFont="0" applyFill="0" applyBorder="0" applyAlignment="0" applyProtection="0"/>
    <xf numFmtId="0" fontId="13" fillId="5" borderId="0" applyNumberFormat="0" applyBorder="0" applyAlignment="0" applyProtection="0"/>
    <xf numFmtId="0" fontId="5" fillId="2" borderId="3" applyNumberFormat="0" applyAlignment="0" applyProtection="0"/>
    <xf numFmtId="0" fontId="10" fillId="21" borderId="4" applyNumberFormat="0" applyAlignment="0" applyProtection="0"/>
    <xf numFmtId="169" fontId="0" fillId="0" borderId="0" applyFont="0" applyFill="0" applyBorder="0" applyAlignment="0" applyProtection="0"/>
    <xf numFmtId="171" fontId="0" fillId="0" borderId="0" applyFont="0" applyFill="0" applyBorder="0" applyAlignment="0" applyProtection="0"/>
    <xf numFmtId="3" fontId="28" fillId="0" borderId="0" applyFont="0" applyFill="0" applyBorder="0" applyAlignment="0" applyProtection="0"/>
    <xf numFmtId="194" fontId="29" fillId="7" borderId="2">
      <alignment/>
      <protection/>
    </xf>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96" fontId="0" fillId="0" borderId="0" applyFont="0" applyFill="0" applyBorder="0" applyAlignment="0" applyProtection="0"/>
    <xf numFmtId="210" fontId="28" fillId="0" borderId="0" applyFont="0" applyFill="0" applyBorder="0" applyAlignment="0" applyProtection="0"/>
    <xf numFmtId="0" fontId="28" fillId="0" borderId="0" applyFont="0" applyFill="0" applyBorder="0" applyAlignment="0" applyProtection="0"/>
    <xf numFmtId="14" fontId="31" fillId="0" borderId="0">
      <alignment vertical="top"/>
      <protection/>
    </xf>
    <xf numFmtId="207" fontId="32" fillId="0" borderId="0">
      <alignment vertical="top"/>
      <protection/>
    </xf>
    <xf numFmtId="198" fontId="31" fillId="0" borderId="0" applyFont="0" applyFill="0" applyBorder="0" applyAlignment="0" applyProtection="0"/>
    <xf numFmtId="0" fontId="14" fillId="0" borderId="0" applyNumberFormat="0" applyFill="0" applyBorder="0" applyAlignment="0" applyProtection="0"/>
    <xf numFmtId="195" fontId="33" fillId="0" borderId="0" applyFill="0" applyBorder="0" applyAlignment="0" applyProtection="0"/>
    <xf numFmtId="195" fontId="22" fillId="0" borderId="0" applyFill="0" applyBorder="0" applyAlignment="0" applyProtection="0"/>
    <xf numFmtId="195" fontId="34" fillId="0" borderId="0" applyFill="0" applyBorder="0" applyAlignment="0" applyProtection="0"/>
    <xf numFmtId="195" fontId="35" fillId="0" borderId="0" applyFill="0" applyBorder="0" applyAlignment="0" applyProtection="0"/>
    <xf numFmtId="195" fontId="36" fillId="0" borderId="0" applyFill="0" applyBorder="0" applyAlignment="0" applyProtection="0"/>
    <xf numFmtId="195" fontId="37" fillId="0" borderId="0" applyFill="0" applyBorder="0" applyAlignment="0" applyProtection="0"/>
    <xf numFmtId="195" fontId="38" fillId="0" borderId="0" applyFill="0" applyBorder="0" applyAlignment="0" applyProtection="0"/>
    <xf numFmtId="2" fontId="28" fillId="0" borderId="0" applyFont="0" applyFill="0" applyBorder="0" applyAlignment="0" applyProtection="0"/>
    <xf numFmtId="0" fontId="17" fillId="3" borderId="0" applyNumberFormat="0" applyBorder="0" applyAlignment="0" applyProtection="0"/>
    <xf numFmtId="0" fontId="39" fillId="0" borderId="0">
      <alignment vertical="top"/>
      <protection/>
    </xf>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207" fontId="40" fillId="0" borderId="0">
      <alignment vertical="top"/>
      <protection/>
    </xf>
    <xf numFmtId="194" fontId="41" fillId="0" borderId="0">
      <alignment/>
      <protection/>
    </xf>
    <xf numFmtId="0" fontId="42" fillId="0" borderId="0" applyNumberFormat="0" applyFill="0" applyBorder="0" applyAlignment="0" applyProtection="0"/>
    <xf numFmtId="0" fontId="3" fillId="8" borderId="3" applyNumberFormat="0" applyAlignment="0" applyProtection="0"/>
    <xf numFmtId="207" fontId="23" fillId="0" borderId="0">
      <alignment vertical="top"/>
      <protection/>
    </xf>
    <xf numFmtId="207" fontId="23" fillId="2" borderId="0">
      <alignment vertical="top"/>
      <protection/>
    </xf>
    <xf numFmtId="211" fontId="23" fillId="3" borderId="0">
      <alignment vertical="top"/>
      <protection/>
    </xf>
    <xf numFmtId="0" fontId="15" fillId="0" borderId="8" applyNumberFormat="0" applyFill="0" applyAlignment="0" applyProtection="0"/>
    <xf numFmtId="0" fontId="12" fillId="22" borderId="0" applyNumberFormat="0" applyBorder="0" applyAlignment="0" applyProtection="0"/>
    <xf numFmtId="0" fontId="43" fillId="0" borderId="0" applyNumberFormat="0" applyFill="0" applyBorder="0" applyAlignment="0" applyProtection="0"/>
    <xf numFmtId="0" fontId="27"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lignment/>
      <protection/>
    </xf>
    <xf numFmtId="0" fontId="21" fillId="0" borderId="0">
      <alignment/>
      <protection/>
    </xf>
    <xf numFmtId="0" fontId="45" fillId="23" borderId="9" applyNumberFormat="0" applyFont="0" applyAlignment="0" applyProtection="0"/>
    <xf numFmtId="212" fontId="27" fillId="0" borderId="0" applyFont="0" applyFill="0" applyBorder="0" applyAlignment="0" applyProtection="0"/>
    <xf numFmtId="213" fontId="27" fillId="0" borderId="0" applyFont="0" applyFill="0" applyBorder="0" applyAlignment="0" applyProtection="0"/>
    <xf numFmtId="0" fontId="4" fillId="2" borderId="10" applyNumberFormat="0" applyAlignment="0" applyProtection="0"/>
    <xf numFmtId="0" fontId="44" fillId="0" borderId="0" applyNumberFormat="0">
      <alignment horizontal="left"/>
      <protection/>
    </xf>
    <xf numFmtId="4" fontId="46" fillId="22" borderId="10" applyNumberFormat="0" applyProtection="0">
      <alignment vertical="center"/>
    </xf>
    <xf numFmtId="4" fontId="47" fillId="22" borderId="10" applyNumberFormat="0" applyProtection="0">
      <alignment vertical="center"/>
    </xf>
    <xf numFmtId="4" fontId="46" fillId="22" borderId="10" applyNumberFormat="0" applyProtection="0">
      <alignment horizontal="left" vertical="center" indent="1"/>
    </xf>
    <xf numFmtId="4" fontId="46" fillId="22" borderId="10" applyNumberFormat="0" applyProtection="0">
      <alignment horizontal="left" vertical="center" indent="1"/>
    </xf>
    <xf numFmtId="0" fontId="0" fillId="4" borderId="10" applyNumberFormat="0" applyProtection="0">
      <alignment horizontal="left" vertical="center" indent="1"/>
    </xf>
    <xf numFmtId="4" fontId="46" fillId="5" borderId="10" applyNumberFormat="0" applyProtection="0">
      <alignment horizontal="right" vertical="center"/>
    </xf>
    <xf numFmtId="4" fontId="46" fillId="10" borderId="10" applyNumberFormat="0" applyProtection="0">
      <alignment horizontal="right" vertical="center"/>
    </xf>
    <xf numFmtId="4" fontId="46" fillId="18" borderId="10" applyNumberFormat="0" applyProtection="0">
      <alignment horizontal="right" vertical="center"/>
    </xf>
    <xf numFmtId="4" fontId="46" fillId="12" borderId="10" applyNumberFormat="0" applyProtection="0">
      <alignment horizontal="right" vertical="center"/>
    </xf>
    <xf numFmtId="4" fontId="46" fillId="16" borderId="10" applyNumberFormat="0" applyProtection="0">
      <alignment horizontal="right" vertical="center"/>
    </xf>
    <xf numFmtId="4" fontId="46" fillId="20" borderId="10" applyNumberFormat="0" applyProtection="0">
      <alignment horizontal="right" vertical="center"/>
    </xf>
    <xf numFmtId="4" fontId="46" fillId="19" borderId="10" applyNumberFormat="0" applyProtection="0">
      <alignment horizontal="right" vertical="center"/>
    </xf>
    <xf numFmtId="4" fontId="46" fillId="24" borderId="10" applyNumberFormat="0" applyProtection="0">
      <alignment horizontal="right" vertical="center"/>
    </xf>
    <xf numFmtId="4" fontId="46" fillId="11" borderId="10" applyNumberFormat="0" applyProtection="0">
      <alignment horizontal="right" vertical="center"/>
    </xf>
    <xf numFmtId="4" fontId="48" fillId="25" borderId="10" applyNumberFormat="0" applyProtection="0">
      <alignment horizontal="left" vertical="center" indent="1"/>
    </xf>
    <xf numFmtId="4" fontId="46" fillId="26" borderId="11" applyNumberFormat="0" applyProtection="0">
      <alignment horizontal="left" vertical="center" indent="1"/>
    </xf>
    <xf numFmtId="4" fontId="49" fillId="27" borderId="0" applyNumberFormat="0" applyProtection="0">
      <alignment horizontal="left" vertical="center" indent="1"/>
    </xf>
    <xf numFmtId="0" fontId="0" fillId="4" borderId="10" applyNumberFormat="0" applyProtection="0">
      <alignment horizontal="left" vertical="center" indent="1"/>
    </xf>
    <xf numFmtId="4" fontId="46" fillId="26" borderId="10" applyNumberFormat="0" applyProtection="0">
      <alignment horizontal="left" vertical="center" indent="1"/>
    </xf>
    <xf numFmtId="4" fontId="46" fillId="28" borderId="10" applyNumberFormat="0" applyProtection="0">
      <alignment horizontal="left" vertical="center" indent="1"/>
    </xf>
    <xf numFmtId="0" fontId="0" fillId="28" borderId="10" applyNumberFormat="0" applyProtection="0">
      <alignment horizontal="left" vertical="center" indent="1"/>
    </xf>
    <xf numFmtId="0" fontId="0" fillId="28" borderId="10" applyNumberFormat="0" applyProtection="0">
      <alignment horizontal="left" vertical="center" indent="1"/>
    </xf>
    <xf numFmtId="0" fontId="0" fillId="21" borderId="10" applyNumberFormat="0" applyProtection="0">
      <alignment horizontal="left" vertical="center" indent="1"/>
    </xf>
    <xf numFmtId="0" fontId="0" fillId="21" borderId="10" applyNumberFormat="0" applyProtection="0">
      <alignment horizontal="left" vertical="center" indent="1"/>
    </xf>
    <xf numFmtId="0" fontId="0" fillId="2" borderId="10" applyNumberFormat="0" applyProtection="0">
      <alignment horizontal="left" vertical="center" indent="1"/>
    </xf>
    <xf numFmtId="0" fontId="0" fillId="2" borderId="10" applyNumberFormat="0" applyProtection="0">
      <alignment horizontal="left" vertical="center" indent="1"/>
    </xf>
    <xf numFmtId="0" fontId="0" fillId="4" borderId="10" applyNumberFormat="0" applyProtection="0">
      <alignment horizontal="left" vertical="center" indent="1"/>
    </xf>
    <xf numFmtId="0" fontId="0" fillId="4" borderId="10" applyNumberFormat="0" applyProtection="0">
      <alignment horizontal="left" vertical="center" indent="1"/>
    </xf>
    <xf numFmtId="0" fontId="27" fillId="0" borderId="0">
      <alignment/>
      <protection/>
    </xf>
    <xf numFmtId="4" fontId="46" fillId="23" borderId="10" applyNumberFormat="0" applyProtection="0">
      <alignment vertical="center"/>
    </xf>
    <xf numFmtId="4" fontId="47" fillId="23" borderId="10" applyNumberFormat="0" applyProtection="0">
      <alignment vertical="center"/>
    </xf>
    <xf numFmtId="4" fontId="46" fillId="23" borderId="10" applyNumberFormat="0" applyProtection="0">
      <alignment horizontal="left" vertical="center" indent="1"/>
    </xf>
    <xf numFmtId="4" fontId="46" fillId="23" borderId="10" applyNumberFormat="0" applyProtection="0">
      <alignment horizontal="left" vertical="center" indent="1"/>
    </xf>
    <xf numFmtId="4" fontId="46" fillId="26" borderId="10" applyNumberFormat="0" applyProtection="0">
      <alignment horizontal="right" vertical="center"/>
    </xf>
    <xf numFmtId="4" fontId="47" fillId="26" borderId="10" applyNumberFormat="0" applyProtection="0">
      <alignment horizontal="right" vertical="center"/>
    </xf>
    <xf numFmtId="0" fontId="0" fillId="4" borderId="10" applyNumberFormat="0" applyProtection="0">
      <alignment horizontal="left" vertical="center" indent="1"/>
    </xf>
    <xf numFmtId="0" fontId="0" fillId="4" borderId="10" applyNumberFormat="0" applyProtection="0">
      <alignment horizontal="left" vertical="center" indent="1"/>
    </xf>
    <xf numFmtId="0" fontId="50" fillId="0" borderId="0">
      <alignment/>
      <protection/>
    </xf>
    <xf numFmtId="4" fontId="51" fillId="26" borderId="10" applyNumberFormat="0" applyProtection="0">
      <alignment horizontal="right" vertical="center"/>
    </xf>
    <xf numFmtId="0" fontId="21" fillId="0" borderId="0">
      <alignment/>
      <protection/>
    </xf>
    <xf numFmtId="207" fontId="52" fillId="29" borderId="0">
      <alignment horizontal="right" vertical="top"/>
      <protection/>
    </xf>
    <xf numFmtId="0" fontId="11" fillId="0" borderId="0" applyNumberFormat="0" applyFill="0" applyBorder="0" applyAlignment="0" applyProtection="0"/>
    <xf numFmtId="0" fontId="9" fillId="0" borderId="12" applyNumberFormat="0" applyFill="0" applyAlignment="0" applyProtection="0"/>
    <xf numFmtId="0" fontId="16" fillId="0" borderId="0" applyNumberForma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194" fontId="27" fillId="0" borderId="2">
      <alignment/>
      <protection locked="0"/>
    </xf>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3" fillId="8" borderId="3"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4" fillId="2" borderId="10"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4" fontId="1" fillId="0" borderId="0" applyFont="0" applyFill="0" applyBorder="0" applyAlignment="0" applyProtection="0"/>
    <xf numFmtId="0" fontId="55" fillId="0" borderId="0" applyBorder="0">
      <alignment horizontal="center" vertical="center" wrapText="1"/>
      <protection/>
    </xf>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3" applyBorder="0">
      <alignment horizontal="center" vertical="center" wrapText="1"/>
      <protection/>
    </xf>
    <xf numFmtId="194" fontId="29" fillId="7" borderId="2">
      <alignment/>
      <protection/>
    </xf>
    <xf numFmtId="4" fontId="45" fillId="22" borderId="14" applyBorder="0">
      <alignment horizontal="right"/>
      <protection/>
    </xf>
    <xf numFmtId="49" fontId="59" fillId="0" borderId="0" applyBorder="0">
      <alignment vertical="center"/>
      <protection/>
    </xf>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3" fontId="29" fillId="0" borderId="14" applyBorder="0">
      <alignment vertical="center"/>
      <protection/>
    </xf>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43" fillId="3" borderId="0" applyFill="0">
      <alignment wrapText="1"/>
      <protection/>
    </xf>
    <xf numFmtId="0" fontId="57" fillId="0" borderId="0">
      <alignment horizontal="center" vertical="top" wrapText="1"/>
      <protection/>
    </xf>
    <xf numFmtId="0" fontId="60" fillId="0" borderId="0">
      <alignment horizontal="centerContinuous" vertical="center" wrapText="1"/>
      <protection/>
    </xf>
    <xf numFmtId="197" fontId="61" fillId="3" borderId="14">
      <alignment wrapText="1"/>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49" fontId="45" fillId="0" borderId="0" applyBorder="0">
      <alignment vertical="top"/>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lignment/>
      <protection/>
    </xf>
    <xf numFmtId="49" fontId="45" fillId="0" borderId="0" applyBorder="0">
      <alignment vertical="top"/>
      <protection/>
    </xf>
    <xf numFmtId="0" fontId="1" fillId="0" borderId="0">
      <alignment/>
      <protection/>
    </xf>
    <xf numFmtId="0" fontId="27" fillId="0" borderId="0">
      <alignment/>
      <protection/>
    </xf>
    <xf numFmtId="0" fontId="27" fillId="0" borderId="0">
      <alignment/>
      <protection/>
    </xf>
    <xf numFmtId="49" fontId="45" fillId="0" borderId="0" applyBorder="0">
      <alignment vertical="top"/>
      <protection/>
    </xf>
    <xf numFmtId="49" fontId="45" fillId="0" borderId="0" applyBorder="0">
      <alignment vertical="top"/>
      <protection/>
    </xf>
    <xf numFmtId="49" fontId="45" fillId="0" borderId="0" applyBorder="0">
      <alignment vertical="top"/>
      <protection/>
    </xf>
    <xf numFmtId="49" fontId="45" fillId="0" borderId="0" applyBorder="0">
      <alignment vertical="top"/>
      <protection/>
    </xf>
    <xf numFmtId="0" fontId="27" fillId="0" borderId="0">
      <alignment/>
      <protection/>
    </xf>
    <xf numFmtId="0" fontId="27" fillId="0" borderId="0">
      <alignment/>
      <protection/>
    </xf>
    <xf numFmtId="0" fontId="1" fillId="0" borderId="0">
      <alignment/>
      <protection/>
    </xf>
    <xf numFmtId="0" fontId="1" fillId="0" borderId="0">
      <alignment/>
      <protection/>
    </xf>
    <xf numFmtId="0" fontId="62"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7" fillId="0" borderId="0" applyFont="0" applyFill="0" applyBorder="0" applyProtection="0">
      <alignment horizontal="center" vertical="center" wrapText="1"/>
    </xf>
    <xf numFmtId="0" fontId="27" fillId="0" borderId="0" applyNumberFormat="0" applyFont="0" applyFill="0" applyBorder="0" applyProtection="0">
      <alignment horizontal="justify" vertical="center" wrapText="1"/>
    </xf>
    <xf numFmtId="195" fontId="63" fillId="22" borderId="15" applyNumberFormat="0" applyBorder="0" applyAlignment="0">
      <protection locked="0"/>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23" borderId="9" applyNumberFormat="0" applyFont="0" applyAlignment="0" applyProtection="0"/>
    <xf numFmtId="0" fontId="27" fillId="23" borderId="9" applyNumberFormat="0" applyFont="0" applyAlignment="0" applyProtection="0"/>
    <xf numFmtId="0" fontId="27" fillId="23" borderId="9" applyNumberFormat="0" applyFont="0" applyAlignment="0" applyProtection="0"/>
    <xf numFmtId="0" fontId="27" fillId="23" borderId="9" applyNumberFormat="0" applyFont="0" applyAlignment="0" applyProtection="0"/>
    <xf numFmtId="0" fontId="27" fillId="23" borderId="9" applyNumberFormat="0" applyFont="0" applyAlignment="0" applyProtection="0"/>
    <xf numFmtId="0" fontId="27" fillId="23" borderId="9" applyNumberFormat="0" applyFont="0" applyAlignment="0" applyProtection="0"/>
    <xf numFmtId="0" fontId="27" fillId="23" borderId="9" applyNumberFormat="0" applyFont="0" applyAlignment="0" applyProtection="0"/>
    <xf numFmtId="0" fontId="27" fillId="23" borderId="9" applyNumberFormat="0" applyFont="0" applyAlignment="0" applyProtection="0"/>
    <xf numFmtId="0" fontId="27" fillId="23" borderId="9" applyNumberFormat="0" applyFont="0" applyAlignment="0" applyProtection="0"/>
    <xf numFmtId="0" fontId="27"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9" fontId="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21" fillId="0" borderId="0">
      <alignment/>
      <protection/>
    </xf>
    <xf numFmtId="207" fontId="22" fillId="0" borderId="0">
      <alignment vertical="top"/>
      <protection/>
    </xf>
    <xf numFmtId="195" fontId="43" fillId="0" borderId="0" applyFill="0" applyBorder="0" applyAlignment="0" applyProtection="0"/>
    <xf numFmtId="195" fontId="43" fillId="0" borderId="0" applyFill="0" applyBorder="0" applyAlignment="0" applyProtection="0"/>
    <xf numFmtId="195" fontId="43" fillId="0" borderId="0" applyFill="0" applyBorder="0" applyAlignment="0" applyProtection="0"/>
    <xf numFmtId="195" fontId="43" fillId="0" borderId="0" applyFill="0" applyBorder="0" applyAlignment="0" applyProtection="0"/>
    <xf numFmtId="195" fontId="43" fillId="0" borderId="0" applyFill="0" applyBorder="0" applyAlignment="0" applyProtection="0"/>
    <xf numFmtId="195" fontId="43" fillId="0" borderId="0" applyFill="0" applyBorder="0" applyAlignment="0" applyProtection="0"/>
    <xf numFmtId="195" fontId="43" fillId="0" borderId="0" applyFill="0" applyBorder="0" applyAlignment="0" applyProtection="0"/>
    <xf numFmtId="195" fontId="43" fillId="0" borderId="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9" fontId="43" fillId="0" borderId="0">
      <alignment horizontal="center"/>
      <protection/>
    </xf>
    <xf numFmtId="49" fontId="43" fillId="0" borderId="0">
      <alignment horizontal="center"/>
      <protection/>
    </xf>
    <xf numFmtId="49" fontId="43" fillId="0" borderId="0">
      <alignment horizontal="center"/>
      <protection/>
    </xf>
    <xf numFmtId="49" fontId="43" fillId="0" borderId="0">
      <alignment horizontal="center"/>
      <protection/>
    </xf>
    <xf numFmtId="49" fontId="43" fillId="0" borderId="0">
      <alignment horizontal="center"/>
      <protection/>
    </xf>
    <xf numFmtId="49" fontId="43" fillId="0" borderId="0">
      <alignment horizontal="center"/>
      <protection/>
    </xf>
    <xf numFmtId="49" fontId="43" fillId="0" borderId="0">
      <alignment horizontal="center"/>
      <protection/>
    </xf>
    <xf numFmtId="49" fontId="43" fillId="0" borderId="0">
      <alignment horizontal="center"/>
      <protection/>
    </xf>
    <xf numFmtId="49" fontId="43" fillId="0" borderId="0">
      <alignment horizontal="center"/>
      <protection/>
    </xf>
    <xf numFmtId="204" fontId="27" fillId="0" borderId="0" applyFont="0" applyFill="0" applyBorder="0" applyAlignment="0" applyProtection="0"/>
    <xf numFmtId="205" fontId="27" fillId="0" borderId="0" applyFont="0" applyFill="0" applyBorder="0" applyAlignment="0" applyProtection="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27" fillId="0" borderId="0" applyFont="0" applyFill="0" applyBorder="0" applyAlignment="0" applyProtection="0"/>
    <xf numFmtId="4" fontId="45" fillId="3" borderId="0" applyBorder="0">
      <alignment horizontal="right"/>
      <protection/>
    </xf>
    <xf numFmtId="4" fontId="45" fillId="3" borderId="0" applyBorder="0">
      <alignment horizontal="right"/>
      <protection/>
    </xf>
    <xf numFmtId="4" fontId="45" fillId="3" borderId="0" applyBorder="0">
      <alignment horizontal="right"/>
      <protection/>
    </xf>
    <xf numFmtId="4" fontId="45" fillId="8" borderId="16" applyBorder="0">
      <alignment horizontal="right"/>
      <protection/>
    </xf>
    <xf numFmtId="4" fontId="45" fillId="3" borderId="16" applyBorder="0">
      <alignment horizontal="right"/>
      <protection/>
    </xf>
    <xf numFmtId="4" fontId="45" fillId="3" borderId="14" applyFont="0" applyBorder="0">
      <alignment horizontal="right"/>
      <protection/>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92" fontId="27" fillId="0" borderId="14" applyFont="0" applyFill="0" applyBorder="0" applyProtection="0">
      <alignment horizontal="center" vertical="center"/>
    </xf>
    <xf numFmtId="203" fontId="24" fillId="0" borderId="0">
      <alignment/>
      <protection locked="0"/>
    </xf>
    <xf numFmtId="0" fontId="27" fillId="0" borderId="14" applyBorder="0">
      <alignment horizontal="center" vertical="center" wrapText="1"/>
      <protection/>
    </xf>
  </cellStyleXfs>
  <cellXfs count="133">
    <xf numFmtId="0" fontId="0" fillId="0" borderId="0" xfId="0" applyAlignment="1">
      <alignment/>
    </xf>
    <xf numFmtId="0" fontId="1" fillId="0" borderId="0" xfId="998">
      <alignment/>
      <protection/>
    </xf>
    <xf numFmtId="0" fontId="19" fillId="0" borderId="0" xfId="998" applyFont="1" applyAlignment="1">
      <alignment wrapText="1"/>
      <protection/>
    </xf>
    <xf numFmtId="0" fontId="19" fillId="0" borderId="0" xfId="998" applyFont="1" applyAlignment="1">
      <alignment horizontal="center" wrapText="1"/>
      <protection/>
    </xf>
    <xf numFmtId="0" fontId="1" fillId="0" borderId="0" xfId="998" applyAlignment="1">
      <alignment wrapText="1"/>
      <protection/>
    </xf>
    <xf numFmtId="0" fontId="1" fillId="0" borderId="0" xfId="998" applyFont="1">
      <alignment/>
      <protection/>
    </xf>
    <xf numFmtId="0" fontId="19" fillId="0" borderId="0" xfId="0" applyFont="1" applyAlignment="1">
      <alignment horizontal="left"/>
    </xf>
    <xf numFmtId="0" fontId="1" fillId="0" borderId="0" xfId="998" applyAlignment="1">
      <alignment/>
      <protection/>
    </xf>
    <xf numFmtId="0" fontId="20" fillId="0" borderId="0" xfId="998" applyFont="1" applyAlignment="1">
      <alignment horizontal="center"/>
      <protection/>
    </xf>
    <xf numFmtId="0" fontId="20" fillId="0" borderId="0" xfId="998" applyFont="1" applyAlignment="1">
      <alignment horizontal="left"/>
      <protection/>
    </xf>
    <xf numFmtId="0" fontId="20" fillId="0" borderId="0" xfId="0" applyFont="1" applyAlignment="1">
      <alignment horizontal="left"/>
    </xf>
    <xf numFmtId="0" fontId="19" fillId="0" borderId="0" xfId="0" applyFont="1" applyAlignment="1">
      <alignment horizontal="left" vertical="center"/>
    </xf>
    <xf numFmtId="0" fontId="65" fillId="0" borderId="0" xfId="996" applyFont="1" applyFill="1" applyAlignment="1" applyProtection="1">
      <alignment vertical="center" wrapText="1"/>
      <protection/>
    </xf>
    <xf numFmtId="4" fontId="45" fillId="3" borderId="14" xfId="826" applyFont="1" applyFill="1" applyBorder="1" applyAlignment="1" applyProtection="1">
      <alignment horizontal="right" vertical="center" wrapText="1"/>
      <protection/>
    </xf>
    <xf numFmtId="0" fontId="65" fillId="30" borderId="0" xfId="996" applyFont="1" applyFill="1" applyBorder="1" applyAlignment="1" applyProtection="1">
      <alignment vertical="center" wrapText="1"/>
      <protection/>
    </xf>
    <xf numFmtId="0" fontId="58" fillId="3" borderId="14" xfId="824" applyFont="1" applyFill="1" applyBorder="1" applyAlignment="1" applyProtection="1">
      <alignment horizontal="center" vertical="center" wrapText="1"/>
      <protection/>
    </xf>
    <xf numFmtId="0" fontId="58" fillId="3" borderId="17" xfId="824" applyFont="1" applyFill="1" applyBorder="1" applyAlignment="1" applyProtection="1">
      <alignment horizontal="center" vertical="center" wrapText="1"/>
      <protection/>
    </xf>
    <xf numFmtId="49" fontId="67" fillId="30" borderId="18" xfId="824" applyNumberFormat="1" applyFont="1" applyFill="1" applyBorder="1" applyAlignment="1" applyProtection="1">
      <alignment horizontal="center" vertical="center" wrapText="1"/>
      <protection/>
    </xf>
    <xf numFmtId="49" fontId="67" fillId="30" borderId="14" xfId="824" applyNumberFormat="1" applyFont="1" applyFill="1" applyBorder="1" applyAlignment="1" applyProtection="1">
      <alignment horizontal="center" vertical="center" wrapText="1"/>
      <protection/>
    </xf>
    <xf numFmtId="49" fontId="67" fillId="30" borderId="17" xfId="824" applyNumberFormat="1" applyFont="1" applyFill="1" applyBorder="1" applyAlignment="1" applyProtection="1">
      <alignment horizontal="center" vertical="center" wrapText="1"/>
      <protection/>
    </xf>
    <xf numFmtId="0" fontId="66" fillId="30" borderId="0" xfId="996" applyFont="1" applyFill="1" applyBorder="1" applyAlignment="1" applyProtection="1">
      <alignment vertical="center" wrapText="1"/>
      <protection/>
    </xf>
    <xf numFmtId="0" fontId="66" fillId="0" borderId="0" xfId="996" applyFont="1" applyFill="1" applyAlignment="1" applyProtection="1">
      <alignment vertical="center" wrapText="1"/>
      <protection/>
    </xf>
    <xf numFmtId="4" fontId="58" fillId="3" borderId="14" xfId="1183" applyFont="1" applyFill="1" applyBorder="1" applyAlignment="1" applyProtection="1">
      <alignment horizontal="right" vertical="center" wrapText="1"/>
      <protection/>
    </xf>
    <xf numFmtId="4" fontId="58" fillId="3" borderId="17" xfId="1183" applyFont="1" applyFill="1" applyBorder="1" applyAlignment="1" applyProtection="1">
      <alignment horizontal="right" vertical="center" wrapText="1"/>
      <protection/>
    </xf>
    <xf numFmtId="4" fontId="45" fillId="3" borderId="17" xfId="826" applyFont="1" applyFill="1" applyBorder="1" applyAlignment="1" applyProtection="1">
      <alignment horizontal="right" vertical="center" wrapText="1"/>
      <protection/>
    </xf>
    <xf numFmtId="4" fontId="45" fillId="22" borderId="14" xfId="826" applyFont="1" applyBorder="1" applyAlignment="1" applyProtection="1">
      <alignment horizontal="right" vertical="center" wrapText="1"/>
      <protection locked="0"/>
    </xf>
    <xf numFmtId="4" fontId="45" fillId="22" borderId="14" xfId="826" applyFont="1" applyFill="1" applyBorder="1" applyAlignment="1" applyProtection="1">
      <alignment horizontal="right" vertical="center" wrapText="1"/>
      <protection locked="0"/>
    </xf>
    <xf numFmtId="0" fontId="65" fillId="3" borderId="19" xfId="995" applyFont="1" applyFill="1" applyBorder="1" applyAlignment="1" applyProtection="1">
      <alignment vertical="center" wrapText="1"/>
      <protection/>
    </xf>
    <xf numFmtId="4" fontId="45" fillId="3" borderId="20" xfId="826" applyFont="1" applyFill="1" applyBorder="1" applyAlignment="1" applyProtection="1">
      <alignment horizontal="right" vertical="center" wrapText="1"/>
      <protection/>
    </xf>
    <xf numFmtId="4" fontId="45" fillId="22" borderId="20" xfId="826" applyFont="1" applyBorder="1" applyAlignment="1" applyProtection="1">
      <alignment horizontal="right" vertical="center" wrapText="1"/>
      <protection locked="0"/>
    </xf>
    <xf numFmtId="49" fontId="67" fillId="30" borderId="21" xfId="824" applyNumberFormat="1" applyFont="1" applyFill="1" applyBorder="1" applyAlignment="1" applyProtection="1">
      <alignment horizontal="center" vertical="center" wrapText="1"/>
      <protection/>
    </xf>
    <xf numFmtId="4" fontId="45" fillId="22" borderId="21" xfId="826" applyFont="1" applyFill="1" applyBorder="1" applyAlignment="1" applyProtection="1">
      <alignment horizontal="right" vertical="center" wrapText="1"/>
      <protection locked="0"/>
    </xf>
    <xf numFmtId="4" fontId="45" fillId="22" borderId="21" xfId="826" applyFont="1" applyBorder="1" applyAlignment="1" applyProtection="1">
      <alignment horizontal="right" vertical="center" wrapText="1"/>
      <protection locked="0"/>
    </xf>
    <xf numFmtId="4" fontId="45" fillId="31" borderId="22" xfId="826" applyFont="1" applyFill="1" applyBorder="1" applyAlignment="1" applyProtection="1">
      <alignment horizontal="left" vertical="center" wrapText="1"/>
      <protection locked="0"/>
    </xf>
    <xf numFmtId="4" fontId="45" fillId="3" borderId="18" xfId="826" applyFont="1" applyFill="1" applyBorder="1" applyAlignment="1" applyProtection="1">
      <alignment horizontal="right" vertical="center" wrapText="1"/>
      <protection/>
    </xf>
    <xf numFmtId="0" fontId="1" fillId="0" borderId="0" xfId="998" applyBorder="1">
      <alignment/>
      <protection/>
    </xf>
    <xf numFmtId="0" fontId="1" fillId="0" borderId="23" xfId="998" applyBorder="1">
      <alignment/>
      <protection/>
    </xf>
    <xf numFmtId="4" fontId="45" fillId="22" borderId="17" xfId="826" applyFont="1" applyFill="1" applyBorder="1" applyAlignment="1" applyProtection="1">
      <alignment horizontal="right" vertical="center" wrapText="1"/>
      <protection locked="0"/>
    </xf>
    <xf numFmtId="0" fontId="58" fillId="3" borderId="24" xfId="824" applyFont="1" applyFill="1" applyBorder="1" applyAlignment="1" applyProtection="1">
      <alignment horizontal="center" vertical="center" wrapText="1"/>
      <protection/>
    </xf>
    <xf numFmtId="0" fontId="58" fillId="3" borderId="25" xfId="824" applyFont="1" applyFill="1" applyBorder="1" applyAlignment="1" applyProtection="1">
      <alignment horizontal="center" vertical="center" wrapText="1"/>
      <protection/>
    </xf>
    <xf numFmtId="0" fontId="58" fillId="3" borderId="26" xfId="824" applyFont="1" applyFill="1" applyBorder="1" applyAlignment="1" applyProtection="1">
      <alignment horizontal="center" vertical="center" wrapText="1"/>
      <protection/>
    </xf>
    <xf numFmtId="0" fontId="58" fillId="3" borderId="27" xfId="996" applyFont="1" applyFill="1" applyBorder="1" applyAlignment="1" applyProtection="1">
      <alignment vertical="center" wrapText="1"/>
      <protection/>
    </xf>
    <xf numFmtId="4" fontId="58" fillId="3" borderId="28" xfId="1183" applyFont="1" applyBorder="1" applyAlignment="1" applyProtection="1">
      <alignment horizontal="right" vertical="center" wrapText="1"/>
      <protection/>
    </xf>
    <xf numFmtId="4" fontId="58" fillId="3" borderId="29" xfId="1183" applyFont="1" applyFill="1" applyBorder="1" applyAlignment="1" applyProtection="1">
      <alignment horizontal="right" vertical="center" wrapText="1"/>
      <protection/>
    </xf>
    <xf numFmtId="4" fontId="58" fillId="3" borderId="30" xfId="1183" applyFont="1" applyFill="1" applyBorder="1" applyAlignment="1" applyProtection="1">
      <alignment horizontal="right" vertical="center" wrapText="1"/>
      <protection/>
    </xf>
    <xf numFmtId="4" fontId="58" fillId="3" borderId="31" xfId="1183" applyFont="1" applyFill="1" applyBorder="1" applyAlignment="1" applyProtection="1">
      <alignment horizontal="right" vertical="center" wrapText="1"/>
      <protection/>
    </xf>
    <xf numFmtId="0" fontId="65" fillId="3" borderId="32" xfId="995" applyFont="1" applyFill="1" applyBorder="1" applyAlignment="1" applyProtection="1">
      <alignment vertical="center" wrapText="1"/>
      <protection/>
    </xf>
    <xf numFmtId="4" fontId="45" fillId="3" borderId="33" xfId="826" applyFont="1" applyFill="1" applyBorder="1" applyAlignment="1" applyProtection="1">
      <alignment horizontal="right" vertical="center" wrapText="1"/>
      <protection/>
    </xf>
    <xf numFmtId="4" fontId="45" fillId="3" borderId="24" xfId="826" applyFont="1" applyFill="1" applyBorder="1" applyAlignment="1" applyProtection="1">
      <alignment horizontal="right" vertical="center" wrapText="1"/>
      <protection/>
    </xf>
    <xf numFmtId="4" fontId="45" fillId="3" borderId="26" xfId="826" applyFont="1" applyFill="1" applyBorder="1" applyAlignment="1" applyProtection="1">
      <alignment horizontal="right" vertical="center" wrapText="1"/>
      <protection/>
    </xf>
    <xf numFmtId="4" fontId="45" fillId="22" borderId="28" xfId="826" applyFont="1" applyBorder="1" applyAlignment="1" applyProtection="1">
      <alignment horizontal="right" vertical="center" wrapText="1"/>
      <protection locked="0"/>
    </xf>
    <xf numFmtId="4" fontId="45" fillId="22" borderId="29" xfId="826" applyFont="1" applyFill="1" applyBorder="1" applyAlignment="1" applyProtection="1">
      <alignment horizontal="right" vertical="center" wrapText="1"/>
      <protection locked="0"/>
    </xf>
    <xf numFmtId="4" fontId="45" fillId="22" borderId="30" xfId="826" applyFont="1" applyFill="1" applyBorder="1" applyAlignment="1" applyProtection="1">
      <alignment horizontal="right" vertical="center" wrapText="1"/>
      <protection locked="0"/>
    </xf>
    <xf numFmtId="4" fontId="45" fillId="3" borderId="31" xfId="826" applyFont="1" applyFill="1" applyBorder="1" applyAlignment="1" applyProtection="1">
      <alignment horizontal="right" vertical="center" wrapText="1"/>
      <protection/>
    </xf>
    <xf numFmtId="0" fontId="1" fillId="0" borderId="34" xfId="998" applyBorder="1">
      <alignment/>
      <protection/>
    </xf>
    <xf numFmtId="0" fontId="1" fillId="0" borderId="19" xfId="998" applyBorder="1">
      <alignment/>
      <protection/>
    </xf>
    <xf numFmtId="49" fontId="67" fillId="30" borderId="19" xfId="824" applyNumberFormat="1" applyFont="1" applyFill="1" applyBorder="1" applyAlignment="1" applyProtection="1">
      <alignment horizontal="center" vertical="center" wrapText="1"/>
      <protection/>
    </xf>
    <xf numFmtId="49" fontId="67" fillId="30" borderId="20" xfId="824" applyNumberFormat="1" applyFont="1" applyFill="1" applyBorder="1" applyAlignment="1" applyProtection="1">
      <alignment horizontal="center" vertical="center" wrapText="1"/>
      <protection/>
    </xf>
    <xf numFmtId="0" fontId="1" fillId="0" borderId="20" xfId="998" applyBorder="1">
      <alignment/>
      <protection/>
    </xf>
    <xf numFmtId="0" fontId="1" fillId="0" borderId="19" xfId="998" applyFont="1" applyBorder="1">
      <alignment/>
      <protection/>
    </xf>
    <xf numFmtId="0" fontId="1" fillId="0" borderId="0" xfId="998" applyFont="1" applyAlignment="1">
      <alignment horizontal="right"/>
      <protection/>
    </xf>
    <xf numFmtId="0" fontId="68" fillId="0" borderId="0" xfId="997" applyFont="1">
      <alignment/>
      <protection/>
    </xf>
    <xf numFmtId="0" fontId="69" fillId="0" borderId="0" xfId="997" applyFont="1">
      <alignment/>
      <protection/>
    </xf>
    <xf numFmtId="0" fontId="70" fillId="0" borderId="0" xfId="997" applyFont="1">
      <alignment/>
      <protection/>
    </xf>
    <xf numFmtId="0" fontId="68" fillId="0" borderId="24" xfId="997" applyFont="1" applyBorder="1" applyAlignment="1">
      <alignment horizontal="center"/>
      <protection/>
    </xf>
    <xf numFmtId="0" fontId="71" fillId="0" borderId="24" xfId="997" applyFont="1" applyBorder="1" applyAlignment="1">
      <alignment horizontal="center"/>
      <protection/>
    </xf>
    <xf numFmtId="0" fontId="68" fillId="0" borderId="29" xfId="997" applyFont="1" applyBorder="1" applyAlignment="1">
      <alignment horizontal="center"/>
      <protection/>
    </xf>
    <xf numFmtId="0" fontId="71" fillId="0" borderId="29" xfId="997" applyFont="1" applyBorder="1" applyAlignment="1">
      <alignment horizontal="center"/>
      <protection/>
    </xf>
    <xf numFmtId="0" fontId="72" fillId="0" borderId="14" xfId="997" applyFont="1" applyBorder="1" applyAlignment="1">
      <alignment horizontal="center"/>
      <protection/>
    </xf>
    <xf numFmtId="0" fontId="73" fillId="0" borderId="14" xfId="997" applyFont="1" applyBorder="1" applyAlignment="1">
      <alignment horizontal="center"/>
      <protection/>
    </xf>
    <xf numFmtId="0" fontId="72" fillId="0" borderId="0" xfId="997" applyFont="1" applyAlignment="1">
      <alignment horizontal="center"/>
      <protection/>
    </xf>
    <xf numFmtId="0" fontId="68" fillId="0" borderId="14" xfId="997" applyFont="1" applyBorder="1" applyAlignment="1">
      <alignment horizontal="left" wrapText="1"/>
      <protection/>
    </xf>
    <xf numFmtId="0" fontId="68" fillId="0" borderId="14" xfId="997" applyFont="1" applyBorder="1" applyAlignment="1">
      <alignment wrapText="1"/>
      <protection/>
    </xf>
    <xf numFmtId="0" fontId="71" fillId="0" borderId="14" xfId="997" applyFont="1" applyBorder="1" applyAlignment="1">
      <alignment horizontal="center"/>
      <protection/>
    </xf>
    <xf numFmtId="4" fontId="68" fillId="0" borderId="14" xfId="997" applyNumberFormat="1" applyFont="1" applyBorder="1" applyAlignment="1">
      <alignment/>
      <protection/>
    </xf>
    <xf numFmtId="0" fontId="68" fillId="0" borderId="0" xfId="997" applyFont="1" applyAlignment="1">
      <alignment/>
      <protection/>
    </xf>
    <xf numFmtId="0" fontId="68" fillId="0" borderId="14" xfId="997" applyFont="1" applyBorder="1" applyAlignment="1">
      <alignment horizontal="left"/>
      <protection/>
    </xf>
    <xf numFmtId="0" fontId="68" fillId="0" borderId="14" xfId="997" applyFont="1" applyBorder="1" applyAlignment="1">
      <alignment wrapText="1"/>
      <protection/>
    </xf>
    <xf numFmtId="0" fontId="71" fillId="0" borderId="14" xfId="997" applyFont="1" applyBorder="1" applyAlignment="1">
      <alignment/>
      <protection/>
    </xf>
    <xf numFmtId="184" fontId="68" fillId="0" borderId="14" xfId="997" applyNumberFormat="1" applyFont="1" applyBorder="1" applyAlignment="1">
      <alignment/>
      <protection/>
    </xf>
    <xf numFmtId="0" fontId="68" fillId="0" borderId="0" xfId="997" applyFont="1" applyAlignment="1">
      <alignment/>
      <protection/>
    </xf>
    <xf numFmtId="185" fontId="68" fillId="0" borderId="14" xfId="997" applyNumberFormat="1" applyFont="1" applyBorder="1" applyAlignment="1">
      <alignment/>
      <protection/>
    </xf>
    <xf numFmtId="0" fontId="69" fillId="0" borderId="0" xfId="997" applyFont="1" applyAlignment="1">
      <alignment/>
      <protection/>
    </xf>
    <xf numFmtId="0" fontId="74" fillId="0" borderId="14" xfId="997" applyFont="1" applyBorder="1" applyAlignment="1">
      <alignment/>
      <protection/>
    </xf>
    <xf numFmtId="184" fontId="75" fillId="0" borderId="14" xfId="997" applyNumberFormat="1" applyFont="1" applyBorder="1" applyAlignment="1">
      <alignment/>
      <protection/>
    </xf>
    <xf numFmtId="0" fontId="75" fillId="0" borderId="0" xfId="997" applyFont="1" applyAlignment="1">
      <alignment/>
      <protection/>
    </xf>
    <xf numFmtId="0" fontId="76" fillId="0" borderId="14" xfId="997" applyFont="1" applyBorder="1" applyAlignment="1">
      <alignment horizontal="right"/>
      <protection/>
    </xf>
    <xf numFmtId="0" fontId="73" fillId="0" borderId="14" xfId="997" applyFont="1" applyBorder="1" applyAlignment="1">
      <alignment horizontal="right"/>
      <protection/>
    </xf>
    <xf numFmtId="4" fontId="76" fillId="0" borderId="14" xfId="997" applyNumberFormat="1" applyFont="1" applyBorder="1" applyAlignment="1">
      <alignment horizontal="right"/>
      <protection/>
    </xf>
    <xf numFmtId="0" fontId="76" fillId="0" borderId="0" xfId="997" applyFont="1" applyAlignment="1">
      <alignment horizontal="right"/>
      <protection/>
    </xf>
    <xf numFmtId="0" fontId="73" fillId="0" borderId="14" xfId="997" applyFont="1" applyBorder="1" applyAlignment="1">
      <alignment horizontal="right" shrinkToFit="1"/>
      <protection/>
    </xf>
    <xf numFmtId="2" fontId="76" fillId="0" borderId="14" xfId="997" applyNumberFormat="1" applyFont="1" applyBorder="1" applyAlignment="1">
      <alignment horizontal="right"/>
      <protection/>
    </xf>
    <xf numFmtId="0" fontId="76" fillId="0" borderId="14" xfId="997" applyFont="1" applyBorder="1" applyAlignment="1">
      <alignment horizontal="left"/>
      <protection/>
    </xf>
    <xf numFmtId="0" fontId="76" fillId="0" borderId="0" xfId="997" applyFont="1" applyAlignment="1">
      <alignment/>
      <protection/>
    </xf>
    <xf numFmtId="16" fontId="76" fillId="0" borderId="14" xfId="997" applyNumberFormat="1" applyFont="1" applyBorder="1" applyAlignment="1">
      <alignment horizontal="right"/>
      <protection/>
    </xf>
    <xf numFmtId="0" fontId="76" fillId="0" borderId="14" xfId="997" applyFont="1" applyBorder="1" applyAlignment="1">
      <alignment horizontal="right" wrapText="1"/>
      <protection/>
    </xf>
    <xf numFmtId="0" fontId="73" fillId="0" borderId="14" xfId="997" applyFont="1" applyBorder="1" applyAlignment="1">
      <alignment horizontal="right"/>
      <protection/>
    </xf>
    <xf numFmtId="184" fontId="76" fillId="0" borderId="14" xfId="997" applyNumberFormat="1" applyFont="1" applyBorder="1" applyAlignment="1">
      <alignment horizontal="right"/>
      <protection/>
    </xf>
    <xf numFmtId="0" fontId="76" fillId="0" borderId="0" xfId="997" applyFont="1" applyAlignment="1">
      <alignment horizontal="right"/>
      <protection/>
    </xf>
    <xf numFmtId="0" fontId="76" fillId="0" borderId="14" xfId="997" applyFont="1" applyBorder="1" applyAlignment="1">
      <alignment horizontal="left"/>
      <protection/>
    </xf>
    <xf numFmtId="0" fontId="76" fillId="0" borderId="14" xfId="997" applyFont="1" applyBorder="1" applyAlignment="1">
      <alignment wrapText="1"/>
      <protection/>
    </xf>
    <xf numFmtId="0" fontId="73" fillId="0" borderId="14" xfId="997" applyFont="1" applyBorder="1" applyAlignment="1">
      <alignment/>
      <protection/>
    </xf>
    <xf numFmtId="184" fontId="76" fillId="0" borderId="14" xfId="997" applyNumberFormat="1" applyFont="1" applyBorder="1" applyAlignment="1">
      <alignment/>
      <protection/>
    </xf>
    <xf numFmtId="0" fontId="76" fillId="0" borderId="0" xfId="997" applyFont="1" applyAlignment="1">
      <alignment/>
      <protection/>
    </xf>
    <xf numFmtId="0" fontId="76" fillId="0" borderId="14" xfId="997" applyFont="1" applyBorder="1" applyAlignment="1">
      <alignment/>
      <protection/>
    </xf>
    <xf numFmtId="0" fontId="73" fillId="0" borderId="14" xfId="997" applyFont="1" applyBorder="1" applyAlignment="1">
      <alignment/>
      <protection/>
    </xf>
    <xf numFmtId="0" fontId="77" fillId="31" borderId="14" xfId="0" applyFont="1" applyFill="1" applyBorder="1" applyAlignment="1">
      <alignment vertical="top" wrapText="1"/>
    </xf>
    <xf numFmtId="0" fontId="78" fillId="31" borderId="14" xfId="0" applyNumberFormat="1" applyFont="1" applyFill="1" applyBorder="1" applyAlignment="1" applyProtection="1">
      <alignment vertical="top" wrapText="1"/>
      <protection/>
    </xf>
    <xf numFmtId="0" fontId="77" fillId="31" borderId="14" xfId="0" applyFont="1" applyFill="1" applyBorder="1" applyAlignment="1">
      <alignment horizontal="left" vertical="top" wrapText="1"/>
    </xf>
    <xf numFmtId="0" fontId="78" fillId="31" borderId="14" xfId="0" applyFont="1" applyFill="1" applyBorder="1" applyAlignment="1">
      <alignment vertical="top" wrapText="1"/>
    </xf>
    <xf numFmtId="4" fontId="19" fillId="0" borderId="0" xfId="0" applyNumberFormat="1" applyFont="1" applyAlignment="1">
      <alignment horizontal="center"/>
    </xf>
    <xf numFmtId="0" fontId="70" fillId="0" borderId="0" xfId="997" applyFont="1" applyAlignment="1">
      <alignment horizontal="center"/>
      <protection/>
    </xf>
    <xf numFmtId="0" fontId="70" fillId="0" borderId="0" xfId="997" applyFont="1" applyAlignment="1">
      <alignment horizontal="center" vertical="top" wrapText="1"/>
      <protection/>
    </xf>
    <xf numFmtId="0" fontId="68" fillId="0" borderId="0" xfId="997" applyFont="1" applyAlignment="1">
      <alignment horizontal="left" wrapText="1"/>
      <protection/>
    </xf>
    <xf numFmtId="0" fontId="68" fillId="0" borderId="24" xfId="997" applyFont="1" applyBorder="1" applyAlignment="1">
      <alignment horizontal="left" vertical="center" wrapText="1"/>
      <protection/>
    </xf>
    <xf numFmtId="0" fontId="68" fillId="0" borderId="29" xfId="997" applyFont="1" applyBorder="1" applyAlignment="1">
      <alignment horizontal="left" vertical="center" wrapText="1"/>
      <protection/>
    </xf>
    <xf numFmtId="0" fontId="68" fillId="0" borderId="24" xfId="997" applyFont="1" applyBorder="1" applyAlignment="1">
      <alignment horizontal="left" vertical="center"/>
      <protection/>
    </xf>
    <xf numFmtId="0" fontId="68" fillId="0" borderId="29" xfId="997" applyFont="1" applyBorder="1" applyAlignment="1">
      <alignment horizontal="left" vertical="center"/>
      <protection/>
    </xf>
    <xf numFmtId="0" fontId="58" fillId="3" borderId="35" xfId="824" applyFont="1" applyFill="1" applyBorder="1" applyAlignment="1" applyProtection="1">
      <alignment horizontal="center" vertical="center" wrapText="1"/>
      <protection/>
    </xf>
    <xf numFmtId="0" fontId="58" fillId="3" borderId="19" xfId="824" applyFont="1" applyFill="1" applyBorder="1" applyAlignment="1" applyProtection="1">
      <alignment horizontal="center" vertical="center" wrapText="1"/>
      <protection/>
    </xf>
    <xf numFmtId="0" fontId="58" fillId="3" borderId="32" xfId="824" applyFont="1" applyFill="1" applyBorder="1" applyAlignment="1" applyProtection="1">
      <alignment horizontal="center" vertical="center" wrapText="1"/>
      <protection/>
    </xf>
    <xf numFmtId="0" fontId="79" fillId="0" borderId="0" xfId="998" applyFont="1" applyAlignment="1">
      <alignment horizontal="center" wrapText="1"/>
      <protection/>
    </xf>
    <xf numFmtId="0" fontId="20" fillId="0" borderId="0" xfId="0" applyFont="1" applyAlignment="1">
      <alignment horizontal="left" wrapText="1"/>
    </xf>
    <xf numFmtId="0" fontId="58" fillId="3" borderId="36" xfId="824" applyFont="1" applyFill="1" applyBorder="1" applyAlignment="1" applyProtection="1">
      <alignment horizontal="center" vertical="center" wrapText="1"/>
      <protection/>
    </xf>
    <xf numFmtId="0" fontId="58" fillId="3" borderId="20" xfId="824" applyFont="1" applyFill="1" applyBorder="1" applyAlignment="1" applyProtection="1">
      <alignment horizontal="center" vertical="center" wrapText="1"/>
      <protection/>
    </xf>
    <xf numFmtId="0" fontId="58" fillId="3" borderId="33" xfId="824" applyFont="1" applyFill="1" applyBorder="1" applyAlignment="1" applyProtection="1">
      <alignment horizontal="center" vertical="center" wrapText="1"/>
      <protection/>
    </xf>
    <xf numFmtId="0" fontId="58" fillId="3" borderId="16" xfId="824" applyFont="1" applyFill="1" applyBorder="1" applyAlignment="1" applyProtection="1">
      <alignment horizontal="center" vertical="center" wrapText="1"/>
      <protection/>
    </xf>
    <xf numFmtId="0" fontId="58" fillId="3" borderId="37" xfId="824" applyFont="1" applyFill="1" applyBorder="1" applyAlignment="1" applyProtection="1">
      <alignment horizontal="center" vertical="center" wrapText="1"/>
      <protection/>
    </xf>
    <xf numFmtId="0" fontId="58" fillId="3" borderId="38" xfId="824" applyFont="1" applyFill="1" applyBorder="1" applyAlignment="1" applyProtection="1">
      <alignment horizontal="center" vertical="center" wrapText="1"/>
      <protection/>
    </xf>
    <xf numFmtId="0" fontId="58" fillId="3" borderId="31" xfId="824" applyFont="1" applyFill="1" applyBorder="1" applyAlignment="1" applyProtection="1">
      <alignment horizontal="center" vertical="center" wrapText="1"/>
      <protection/>
    </xf>
    <xf numFmtId="0" fontId="58" fillId="3" borderId="29" xfId="824" applyFont="1" applyFill="1" applyBorder="1" applyAlignment="1" applyProtection="1">
      <alignment horizontal="center" vertical="center" wrapText="1"/>
      <protection/>
    </xf>
    <xf numFmtId="0" fontId="58" fillId="3" borderId="30" xfId="824" applyFont="1" applyFill="1" applyBorder="1" applyAlignment="1" applyProtection="1">
      <alignment horizontal="center" vertical="center" wrapText="1"/>
      <protection/>
    </xf>
    <xf numFmtId="0" fontId="58" fillId="3" borderId="39" xfId="824" applyFont="1" applyFill="1" applyBorder="1" applyAlignment="1" applyProtection="1">
      <alignment horizontal="center" vertical="center" wrapText="1"/>
      <protection/>
    </xf>
  </cellXfs>
  <cellStyles count="1193">
    <cellStyle name="Normal" xfId="0"/>
    <cellStyle name="RowLevel_0" xfId="1"/>
    <cellStyle name="RowLevel_1" xfId="3"/>
    <cellStyle name=" 1" xfId="15"/>
    <cellStyle name="%" xfId="16"/>
    <cellStyle name="%_Inputs" xfId="17"/>
    <cellStyle name="%_Inputs (const)" xfId="18"/>
    <cellStyle name="%_Inputs Co" xfId="19"/>
    <cellStyle name="_Model_RAB Мой" xfId="20"/>
    <cellStyle name="_Model_RAB_MRSK_svod" xfId="21"/>
    <cellStyle name="_ВО ОП ТЭС-ОТ- 2007" xfId="22"/>
    <cellStyle name="_ВФ ОАО ТЭС-ОТ- 2009" xfId="23"/>
    <cellStyle name="_выручка по присоединениям2" xfId="24"/>
    <cellStyle name="_Договор аренды ЯЭ с разбивкой" xfId="25"/>
    <cellStyle name="_Исходные данные для модели" xfId="26"/>
    <cellStyle name="_МОДЕЛЬ_1 (2)" xfId="27"/>
    <cellStyle name="_НВВ 2009 постатейно свод по филиалам_09_02_09" xfId="28"/>
    <cellStyle name="_НВВ 2009 постатейно свод по филиалам_для Валентина" xfId="29"/>
    <cellStyle name="_Омск" xfId="30"/>
    <cellStyle name="_ОТ ИД 2009" xfId="31"/>
    <cellStyle name="_пр 5 тариф RAB" xfId="32"/>
    <cellStyle name="_Предожение _ДБП_2009 г ( согласованные БП)  (2)" xfId="33"/>
    <cellStyle name="_Приложение МТС-3-КС" xfId="34"/>
    <cellStyle name="_Приложение-МТС--2-1" xfId="35"/>
    <cellStyle name="_Расчет RAB_22072008" xfId="36"/>
    <cellStyle name="_Расчет RAB_Лен и МОЭСК_с 2010 года_14.04.2009_со сглаж_version 3.0_без ФСК" xfId="37"/>
    <cellStyle name="_Свод по ИПР (2)" xfId="38"/>
    <cellStyle name="_таблицы для расчетов28-04-08_2006-2009_прибыль корр_по ИА" xfId="39"/>
    <cellStyle name="_таблицы для расчетов28-04-08_2006-2009с ИА" xfId="40"/>
    <cellStyle name="_Форма 6  РТК.xls(отчет по Адр пр. ЛО)" xfId="41"/>
    <cellStyle name="_Формат разбивки по МРСК_РСК" xfId="42"/>
    <cellStyle name="_Формат_для Согласования" xfId="43"/>
    <cellStyle name="_экон.форм-т ВО 1 с разбивкой" xfId="44"/>
    <cellStyle name="’ћѓћ‚›‰" xfId="45"/>
    <cellStyle name="”€ќђќ‘ћ‚›‰" xfId="46"/>
    <cellStyle name="”€љ‘€ђћ‚ђќќ›‰" xfId="47"/>
    <cellStyle name="”ќђќ‘ћ‚›‰" xfId="48"/>
    <cellStyle name="”љ‘ђћ‚ђќќ›‰" xfId="49"/>
    <cellStyle name="„…ќ…†ќ›‰" xfId="50"/>
    <cellStyle name="‡ђѓћ‹ћ‚ћљ1" xfId="51"/>
    <cellStyle name="‡ђѓћ‹ћ‚ћљ2" xfId="52"/>
    <cellStyle name="€’ћѓћ‚›‰" xfId="53"/>
    <cellStyle name="20% - Accent1" xfId="54"/>
    <cellStyle name="20% - Accent1 2" xfId="55"/>
    <cellStyle name="20% - Accent2" xfId="56"/>
    <cellStyle name="20% - Accent2 2" xfId="57"/>
    <cellStyle name="20% - Accent3" xfId="58"/>
    <cellStyle name="20% - Accent3 2" xfId="59"/>
    <cellStyle name="20% - Accent4" xfId="60"/>
    <cellStyle name="20% - Accent4 2" xfId="61"/>
    <cellStyle name="20% - Accent5" xfId="62"/>
    <cellStyle name="20% - Accent5 2" xfId="63"/>
    <cellStyle name="20% - Accent6" xfId="64"/>
    <cellStyle name="20% - Accent6 2" xfId="65"/>
    <cellStyle name="20% - Акцент1" xfId="66"/>
    <cellStyle name="20% - Акцент1 2" xfId="67"/>
    <cellStyle name="20% - Акцент1 2 2" xfId="68"/>
    <cellStyle name="20% - Акцент1 3" xfId="69"/>
    <cellStyle name="20% - Акцент1 3 2" xfId="70"/>
    <cellStyle name="20% - Акцент1 4" xfId="71"/>
    <cellStyle name="20% - Акцент1 4 2" xfId="72"/>
    <cellStyle name="20% - Акцент1 5" xfId="73"/>
    <cellStyle name="20% - Акцент1 5 2" xfId="74"/>
    <cellStyle name="20% - Акцент1 6" xfId="75"/>
    <cellStyle name="20% - Акцент1 6 2" xfId="76"/>
    <cellStyle name="20% - Акцент1 7" xfId="77"/>
    <cellStyle name="20% - Акцент1 7 2" xfId="78"/>
    <cellStyle name="20% - Акцент1 8" xfId="79"/>
    <cellStyle name="20% - Акцент1 8 2" xfId="80"/>
    <cellStyle name="20% - Акцент1 9" xfId="81"/>
    <cellStyle name="20% - Акцент1 9 2" xfId="82"/>
    <cellStyle name="20% - Акцент2" xfId="83"/>
    <cellStyle name="20% - Акцент2 2" xfId="84"/>
    <cellStyle name="20% - Акцент2 2 2" xfId="85"/>
    <cellStyle name="20% - Акцент2 3" xfId="86"/>
    <cellStyle name="20% - Акцент2 3 2" xfId="87"/>
    <cellStyle name="20% - Акцент2 4" xfId="88"/>
    <cellStyle name="20% - Акцент2 4 2" xfId="89"/>
    <cellStyle name="20% - Акцент2 5" xfId="90"/>
    <cellStyle name="20% - Акцент2 5 2" xfId="91"/>
    <cellStyle name="20% - Акцент2 6" xfId="92"/>
    <cellStyle name="20% - Акцент2 6 2" xfId="93"/>
    <cellStyle name="20% - Акцент2 7" xfId="94"/>
    <cellStyle name="20% - Акцент2 7 2" xfId="95"/>
    <cellStyle name="20% - Акцент2 8" xfId="96"/>
    <cellStyle name="20% - Акцент2 8 2" xfId="97"/>
    <cellStyle name="20% - Акцент2 9" xfId="98"/>
    <cellStyle name="20% - Акцент2 9 2" xfId="99"/>
    <cellStyle name="20% - Акцент3" xfId="100"/>
    <cellStyle name="20% - Акцент3 2" xfId="101"/>
    <cellStyle name="20% - Акцент3 2 2" xfId="102"/>
    <cellStyle name="20% - Акцент3 3" xfId="103"/>
    <cellStyle name="20% - Акцент3 3 2" xfId="104"/>
    <cellStyle name="20% - Акцент3 4" xfId="105"/>
    <cellStyle name="20% - Акцент3 4 2" xfId="106"/>
    <cellStyle name="20% - Акцент3 5" xfId="107"/>
    <cellStyle name="20% - Акцент3 5 2" xfId="108"/>
    <cellStyle name="20% - Акцент3 6" xfId="109"/>
    <cellStyle name="20% - Акцент3 6 2" xfId="110"/>
    <cellStyle name="20% - Акцент3 7" xfId="111"/>
    <cellStyle name="20% - Акцент3 7 2" xfId="112"/>
    <cellStyle name="20% - Акцент3 8" xfId="113"/>
    <cellStyle name="20% - Акцент3 8 2" xfId="114"/>
    <cellStyle name="20% - Акцент3 9" xfId="115"/>
    <cellStyle name="20% - Акцент3 9 2" xfId="116"/>
    <cellStyle name="20% - Акцент4" xfId="117"/>
    <cellStyle name="20% - Акцент4 2" xfId="118"/>
    <cellStyle name="20% - Акцент4 2 2" xfId="119"/>
    <cellStyle name="20% - Акцент4 3" xfId="120"/>
    <cellStyle name="20% - Акцент4 3 2" xfId="121"/>
    <cellStyle name="20% - Акцент4 4" xfId="122"/>
    <cellStyle name="20% - Акцент4 4 2" xfId="123"/>
    <cellStyle name="20% - Акцент4 5" xfId="124"/>
    <cellStyle name="20% - Акцент4 5 2" xfId="125"/>
    <cellStyle name="20% - Акцент4 6" xfId="126"/>
    <cellStyle name="20% - Акцент4 6 2" xfId="127"/>
    <cellStyle name="20% - Акцент4 7" xfId="128"/>
    <cellStyle name="20% - Акцент4 7 2" xfId="129"/>
    <cellStyle name="20% - Акцент4 8" xfId="130"/>
    <cellStyle name="20% - Акцент4 8 2" xfId="131"/>
    <cellStyle name="20% - Акцент4 9" xfId="132"/>
    <cellStyle name="20% - Акцент4 9 2" xfId="133"/>
    <cellStyle name="20% - Акцент5" xfId="134"/>
    <cellStyle name="20% - Акцент5 2" xfId="135"/>
    <cellStyle name="20% - Акцент5 2 2" xfId="136"/>
    <cellStyle name="20% - Акцент5 3" xfId="137"/>
    <cellStyle name="20% - Акцент5 3 2" xfId="138"/>
    <cellStyle name="20% - Акцент5 4" xfId="139"/>
    <cellStyle name="20% - Акцент5 4 2" xfId="140"/>
    <cellStyle name="20% - Акцент5 5" xfId="141"/>
    <cellStyle name="20% - Акцент5 5 2" xfId="142"/>
    <cellStyle name="20% - Акцент5 6" xfId="143"/>
    <cellStyle name="20% - Акцент5 6 2" xfId="144"/>
    <cellStyle name="20% - Акцент5 7" xfId="145"/>
    <cellStyle name="20% - Акцент5 7 2" xfId="146"/>
    <cellStyle name="20% - Акцент5 8" xfId="147"/>
    <cellStyle name="20% - Акцент5 8 2" xfId="148"/>
    <cellStyle name="20% - Акцент5 9" xfId="149"/>
    <cellStyle name="20% - Акцент5 9 2" xfId="150"/>
    <cellStyle name="20% - Акцент6" xfId="151"/>
    <cellStyle name="20% - Акцент6 2" xfId="152"/>
    <cellStyle name="20% - Акцент6 2 2" xfId="153"/>
    <cellStyle name="20% - Акцент6 3" xfId="154"/>
    <cellStyle name="20% - Акцент6 3 2" xfId="155"/>
    <cellStyle name="20% - Акцент6 4" xfId="156"/>
    <cellStyle name="20% - Акцент6 4 2" xfId="157"/>
    <cellStyle name="20% - Акцент6 5" xfId="158"/>
    <cellStyle name="20% - Акцент6 5 2" xfId="159"/>
    <cellStyle name="20% - Акцент6 6" xfId="160"/>
    <cellStyle name="20% - Акцент6 6 2" xfId="161"/>
    <cellStyle name="20% - Акцент6 7" xfId="162"/>
    <cellStyle name="20% - Акцент6 7 2" xfId="163"/>
    <cellStyle name="20% - Акцент6 8" xfId="164"/>
    <cellStyle name="20% - Акцент6 8 2" xfId="165"/>
    <cellStyle name="20% - Акцент6 9" xfId="166"/>
    <cellStyle name="20% - Акцент6 9 2" xfId="167"/>
    <cellStyle name="40% - Accent1" xfId="168"/>
    <cellStyle name="40% - Accent1 2" xfId="169"/>
    <cellStyle name="40% - Accent2" xfId="170"/>
    <cellStyle name="40% - Accent2 2" xfId="171"/>
    <cellStyle name="40% - Accent3" xfId="172"/>
    <cellStyle name="40% - Accent3 2" xfId="173"/>
    <cellStyle name="40% - Accent4" xfId="174"/>
    <cellStyle name="40% - Accent4 2" xfId="175"/>
    <cellStyle name="40% - Accent5" xfId="176"/>
    <cellStyle name="40% - Accent5 2" xfId="177"/>
    <cellStyle name="40% - Accent6" xfId="178"/>
    <cellStyle name="40% - Accent6 2" xfId="179"/>
    <cellStyle name="40% - Акцент1" xfId="180"/>
    <cellStyle name="40% - Акцент1 2" xfId="181"/>
    <cellStyle name="40% - Акцент1 2 2" xfId="182"/>
    <cellStyle name="40% - Акцент1 3" xfId="183"/>
    <cellStyle name="40% - Акцент1 3 2" xfId="184"/>
    <cellStyle name="40% - Акцент1 4" xfId="185"/>
    <cellStyle name="40% - Акцент1 4 2" xfId="186"/>
    <cellStyle name="40% - Акцент1 5" xfId="187"/>
    <cellStyle name="40% - Акцент1 5 2" xfId="188"/>
    <cellStyle name="40% - Акцент1 6" xfId="189"/>
    <cellStyle name="40% - Акцент1 6 2" xfId="190"/>
    <cellStyle name="40% - Акцент1 7" xfId="191"/>
    <cellStyle name="40% - Акцент1 7 2" xfId="192"/>
    <cellStyle name="40% - Акцент1 8" xfId="193"/>
    <cellStyle name="40% - Акцент1 8 2" xfId="194"/>
    <cellStyle name="40% - Акцент1 9" xfId="195"/>
    <cellStyle name="40% - Акцент1 9 2" xfId="196"/>
    <cellStyle name="40% - Акцент2" xfId="197"/>
    <cellStyle name="40% - Акцент2 2" xfId="198"/>
    <cellStyle name="40% - Акцент2 2 2" xfId="199"/>
    <cellStyle name="40% - Акцент2 3" xfId="200"/>
    <cellStyle name="40% - Акцент2 3 2" xfId="201"/>
    <cellStyle name="40% - Акцент2 4" xfId="202"/>
    <cellStyle name="40% - Акцент2 4 2" xfId="203"/>
    <cellStyle name="40% - Акцент2 5" xfId="204"/>
    <cellStyle name="40% - Акцент2 5 2" xfId="205"/>
    <cellStyle name="40% - Акцент2 6" xfId="206"/>
    <cellStyle name="40% - Акцент2 6 2" xfId="207"/>
    <cellStyle name="40% - Акцент2 7" xfId="208"/>
    <cellStyle name="40% - Акцент2 7 2" xfId="209"/>
    <cellStyle name="40% - Акцент2 8" xfId="210"/>
    <cellStyle name="40% - Акцент2 8 2" xfId="211"/>
    <cellStyle name="40% - Акцент2 9" xfId="212"/>
    <cellStyle name="40% - Акцент2 9 2" xfId="213"/>
    <cellStyle name="40% - Акцент3" xfId="214"/>
    <cellStyle name="40% - Акцент3 2" xfId="215"/>
    <cellStyle name="40% - Акцент3 2 2" xfId="216"/>
    <cellStyle name="40% - Акцент3 3" xfId="217"/>
    <cellStyle name="40% - Акцент3 3 2" xfId="218"/>
    <cellStyle name="40% - Акцент3 4" xfId="219"/>
    <cellStyle name="40% - Акцент3 4 2" xfId="220"/>
    <cellStyle name="40% - Акцент3 5" xfId="221"/>
    <cellStyle name="40% - Акцент3 5 2" xfId="222"/>
    <cellStyle name="40% - Акцент3 6" xfId="223"/>
    <cellStyle name="40% - Акцент3 6 2" xfId="224"/>
    <cellStyle name="40% - Акцент3 7" xfId="225"/>
    <cellStyle name="40% - Акцент3 7 2" xfId="226"/>
    <cellStyle name="40% - Акцент3 8" xfId="227"/>
    <cellStyle name="40% - Акцент3 8 2" xfId="228"/>
    <cellStyle name="40% - Акцент3 9" xfId="229"/>
    <cellStyle name="40% - Акцент3 9 2" xfId="230"/>
    <cellStyle name="40% - Акцент4" xfId="231"/>
    <cellStyle name="40% - Акцент4 2" xfId="232"/>
    <cellStyle name="40% - Акцент4 2 2" xfId="233"/>
    <cellStyle name="40% - Акцент4 3" xfId="234"/>
    <cellStyle name="40% - Акцент4 3 2" xfId="235"/>
    <cellStyle name="40% - Акцент4 4" xfId="236"/>
    <cellStyle name="40% - Акцент4 4 2" xfId="237"/>
    <cellStyle name="40% - Акцент4 5" xfId="238"/>
    <cellStyle name="40% - Акцент4 5 2" xfId="239"/>
    <cellStyle name="40% - Акцент4 6" xfId="240"/>
    <cellStyle name="40% - Акцент4 6 2" xfId="241"/>
    <cellStyle name="40% - Акцент4 7" xfId="242"/>
    <cellStyle name="40% - Акцент4 7 2" xfId="243"/>
    <cellStyle name="40% - Акцент4 8" xfId="244"/>
    <cellStyle name="40% - Акцент4 8 2" xfId="245"/>
    <cellStyle name="40% - Акцент4 9" xfId="246"/>
    <cellStyle name="40% - Акцент4 9 2" xfId="247"/>
    <cellStyle name="40% - Акцент5" xfId="248"/>
    <cellStyle name="40% - Акцент5 2" xfId="249"/>
    <cellStyle name="40% - Акцент5 2 2" xfId="250"/>
    <cellStyle name="40% - Акцент5 3" xfId="251"/>
    <cellStyle name="40% - Акцент5 3 2" xfId="252"/>
    <cellStyle name="40% - Акцент5 4" xfId="253"/>
    <cellStyle name="40% - Акцент5 4 2" xfId="254"/>
    <cellStyle name="40% - Акцент5 5" xfId="255"/>
    <cellStyle name="40% - Акцент5 5 2" xfId="256"/>
    <cellStyle name="40% - Акцент5 6" xfId="257"/>
    <cellStyle name="40% - Акцент5 6 2" xfId="258"/>
    <cellStyle name="40% - Акцент5 7" xfId="259"/>
    <cellStyle name="40% - Акцент5 7 2" xfId="260"/>
    <cellStyle name="40% - Акцент5 8" xfId="261"/>
    <cellStyle name="40% - Акцент5 8 2" xfId="262"/>
    <cellStyle name="40% - Акцент5 9" xfId="263"/>
    <cellStyle name="40% - Акцент5 9 2" xfId="264"/>
    <cellStyle name="40% - Акцент6" xfId="265"/>
    <cellStyle name="40% - Акцент6 2" xfId="266"/>
    <cellStyle name="40% - Акцент6 2 2" xfId="267"/>
    <cellStyle name="40% - Акцент6 3" xfId="268"/>
    <cellStyle name="40% - Акцент6 3 2" xfId="269"/>
    <cellStyle name="40% - Акцент6 4" xfId="270"/>
    <cellStyle name="40% - Акцент6 4 2" xfId="271"/>
    <cellStyle name="40% - Акцент6 5" xfId="272"/>
    <cellStyle name="40% - Акцент6 5 2" xfId="273"/>
    <cellStyle name="40% - Акцент6 6" xfId="274"/>
    <cellStyle name="40% - Акцент6 6 2" xfId="275"/>
    <cellStyle name="40% - Акцент6 7" xfId="276"/>
    <cellStyle name="40% - Акцент6 7 2" xfId="277"/>
    <cellStyle name="40% - Акцент6 8" xfId="278"/>
    <cellStyle name="40% - Акцент6 8 2" xfId="279"/>
    <cellStyle name="40% - Акцент6 9" xfId="280"/>
    <cellStyle name="40% - Акцент6 9 2" xfId="281"/>
    <cellStyle name="60% - Accent1" xfId="282"/>
    <cellStyle name="60% - Accent2" xfId="283"/>
    <cellStyle name="60% - Accent3" xfId="284"/>
    <cellStyle name="60% - Accent4" xfId="285"/>
    <cellStyle name="60% - Accent5" xfId="286"/>
    <cellStyle name="60% - Accent6" xfId="287"/>
    <cellStyle name="60% - Акцент1" xfId="288"/>
    <cellStyle name="60% - Акцент1 2" xfId="289"/>
    <cellStyle name="60% - Акцент1 2 2" xfId="290"/>
    <cellStyle name="60% - Акцент1 3" xfId="291"/>
    <cellStyle name="60% - Акцент1 3 2" xfId="292"/>
    <cellStyle name="60% - Акцент1 4" xfId="293"/>
    <cellStyle name="60% - Акцент1 4 2" xfId="294"/>
    <cellStyle name="60% - Акцент1 5" xfId="295"/>
    <cellStyle name="60% - Акцент1 5 2" xfId="296"/>
    <cellStyle name="60% - Акцент1 6" xfId="297"/>
    <cellStyle name="60% - Акцент1 6 2" xfId="298"/>
    <cellStyle name="60% - Акцент1 7" xfId="299"/>
    <cellStyle name="60% - Акцент1 7 2" xfId="300"/>
    <cellStyle name="60% - Акцент1 8" xfId="301"/>
    <cellStyle name="60% - Акцент1 8 2" xfId="302"/>
    <cellStyle name="60% - Акцент1 9" xfId="303"/>
    <cellStyle name="60% - Акцент1 9 2" xfId="304"/>
    <cellStyle name="60% - Акцент2" xfId="305"/>
    <cellStyle name="60% - Акцент2 2" xfId="306"/>
    <cellStyle name="60% - Акцент2 2 2" xfId="307"/>
    <cellStyle name="60% - Акцент2 3" xfId="308"/>
    <cellStyle name="60% - Акцент2 3 2" xfId="309"/>
    <cellStyle name="60% - Акцент2 4" xfId="310"/>
    <cellStyle name="60% - Акцент2 4 2" xfId="311"/>
    <cellStyle name="60% - Акцент2 5" xfId="312"/>
    <cellStyle name="60% - Акцент2 5 2" xfId="313"/>
    <cellStyle name="60% - Акцент2 6" xfId="314"/>
    <cellStyle name="60% - Акцент2 6 2" xfId="315"/>
    <cellStyle name="60% - Акцент2 7" xfId="316"/>
    <cellStyle name="60% - Акцент2 7 2" xfId="317"/>
    <cellStyle name="60% - Акцент2 8" xfId="318"/>
    <cellStyle name="60% - Акцент2 8 2" xfId="319"/>
    <cellStyle name="60% - Акцент2 9" xfId="320"/>
    <cellStyle name="60% - Акцент2 9 2" xfId="321"/>
    <cellStyle name="60% - Акцент3" xfId="322"/>
    <cellStyle name="60% - Акцент3 2" xfId="323"/>
    <cellStyle name="60% - Акцент3 2 2" xfId="324"/>
    <cellStyle name="60% - Акцент3 3" xfId="325"/>
    <cellStyle name="60% - Акцент3 3 2" xfId="326"/>
    <cellStyle name="60% - Акцент3 4" xfId="327"/>
    <cellStyle name="60% - Акцент3 4 2" xfId="328"/>
    <cellStyle name="60% - Акцент3 5" xfId="329"/>
    <cellStyle name="60% - Акцент3 5 2" xfId="330"/>
    <cellStyle name="60% - Акцент3 6" xfId="331"/>
    <cellStyle name="60% - Акцент3 6 2" xfId="332"/>
    <cellStyle name="60% - Акцент3 7" xfId="333"/>
    <cellStyle name="60% - Акцент3 7 2" xfId="334"/>
    <cellStyle name="60% - Акцент3 8" xfId="335"/>
    <cellStyle name="60% - Акцент3 8 2" xfId="336"/>
    <cellStyle name="60% - Акцент3 9" xfId="337"/>
    <cellStyle name="60% - Акцент3 9 2" xfId="338"/>
    <cellStyle name="60% - Акцент4" xfId="339"/>
    <cellStyle name="60% - Акцент4 2" xfId="340"/>
    <cellStyle name="60% - Акцент4 2 2" xfId="341"/>
    <cellStyle name="60% - Акцент4 3" xfId="342"/>
    <cellStyle name="60% - Акцент4 3 2" xfId="343"/>
    <cellStyle name="60% - Акцент4 4" xfId="344"/>
    <cellStyle name="60% - Акцент4 4 2" xfId="345"/>
    <cellStyle name="60% - Акцент4 5" xfId="346"/>
    <cellStyle name="60% - Акцент4 5 2" xfId="347"/>
    <cellStyle name="60% - Акцент4 6" xfId="348"/>
    <cellStyle name="60% - Акцент4 6 2" xfId="349"/>
    <cellStyle name="60% - Акцент4 7" xfId="350"/>
    <cellStyle name="60% - Акцент4 7 2" xfId="351"/>
    <cellStyle name="60% - Акцент4 8" xfId="352"/>
    <cellStyle name="60% - Акцент4 8 2" xfId="353"/>
    <cellStyle name="60% - Акцент4 9" xfId="354"/>
    <cellStyle name="60% - Акцент4 9 2" xfId="355"/>
    <cellStyle name="60% - Акцент5" xfId="356"/>
    <cellStyle name="60% - Акцент5 2" xfId="357"/>
    <cellStyle name="60% - Акцент5 2 2" xfId="358"/>
    <cellStyle name="60% - Акцент5 3" xfId="359"/>
    <cellStyle name="60% - Акцент5 3 2" xfId="360"/>
    <cellStyle name="60% - Акцент5 4" xfId="361"/>
    <cellStyle name="60% - Акцент5 4 2" xfId="362"/>
    <cellStyle name="60% - Акцент5 5" xfId="363"/>
    <cellStyle name="60% - Акцент5 5 2" xfId="364"/>
    <cellStyle name="60% - Акцент5 6" xfId="365"/>
    <cellStyle name="60% - Акцент5 6 2" xfId="366"/>
    <cellStyle name="60% - Акцент5 7" xfId="367"/>
    <cellStyle name="60% - Акцент5 7 2" xfId="368"/>
    <cellStyle name="60% - Акцент5 8" xfId="369"/>
    <cellStyle name="60% - Акцент5 8 2" xfId="370"/>
    <cellStyle name="60% - Акцент5 9" xfId="371"/>
    <cellStyle name="60% - Акцент5 9 2" xfId="372"/>
    <cellStyle name="60% - Акцент6" xfId="373"/>
    <cellStyle name="60% - Акцент6 2" xfId="374"/>
    <cellStyle name="60% - Акцент6 2 2" xfId="375"/>
    <cellStyle name="60% - Акцент6 3" xfId="376"/>
    <cellStyle name="60% - Акцент6 3 2" xfId="377"/>
    <cellStyle name="60% - Акцент6 4" xfId="378"/>
    <cellStyle name="60% - Акцент6 4 2" xfId="379"/>
    <cellStyle name="60% - Акцент6 5" xfId="380"/>
    <cellStyle name="60% - Акцент6 5 2" xfId="381"/>
    <cellStyle name="60% - Акцент6 6" xfId="382"/>
    <cellStyle name="60% - Акцент6 6 2" xfId="383"/>
    <cellStyle name="60% - Акцент6 7" xfId="384"/>
    <cellStyle name="60% - Акцент6 7 2" xfId="385"/>
    <cellStyle name="60% - Акцент6 8" xfId="386"/>
    <cellStyle name="60% - Акцент6 8 2" xfId="387"/>
    <cellStyle name="60% - Акцент6 9" xfId="388"/>
    <cellStyle name="60% - Акцент6 9 2" xfId="389"/>
    <cellStyle name="Accent1" xfId="390"/>
    <cellStyle name="Accent2" xfId="391"/>
    <cellStyle name="Accent3" xfId="392"/>
    <cellStyle name="Accent4" xfId="393"/>
    <cellStyle name="Accent5" xfId="394"/>
    <cellStyle name="Accent6" xfId="395"/>
    <cellStyle name="Ăčďĺđńńűëęŕ" xfId="396"/>
    <cellStyle name="Áĺççŕůčňíűé" xfId="397"/>
    <cellStyle name="Äĺíĺćíűé [0]_(ňŕá 3č)" xfId="398"/>
    <cellStyle name="Äĺíĺćíűé_(ňŕá 3č)" xfId="399"/>
    <cellStyle name="Bad" xfId="400"/>
    <cellStyle name="Calculation" xfId="401"/>
    <cellStyle name="Check Cell" xfId="402"/>
    <cellStyle name="Comma [0]_irl tel sep5" xfId="403"/>
    <cellStyle name="Comma_irl tel sep5" xfId="404"/>
    <cellStyle name="Comma0" xfId="405"/>
    <cellStyle name="Çŕůčňíűé" xfId="406"/>
    <cellStyle name="Currency [0]" xfId="407"/>
    <cellStyle name="Currency [0] 2" xfId="408"/>
    <cellStyle name="Currency [0] 2 2" xfId="409"/>
    <cellStyle name="Currency [0] 2 3" xfId="410"/>
    <cellStyle name="Currency [0] 2 4" xfId="411"/>
    <cellStyle name="Currency [0] 2 5" xfId="412"/>
    <cellStyle name="Currency [0] 2 6" xfId="413"/>
    <cellStyle name="Currency [0] 2 7" xfId="414"/>
    <cellStyle name="Currency [0] 2 8" xfId="415"/>
    <cellStyle name="Currency [0] 3" xfId="416"/>
    <cellStyle name="Currency [0] 3 2" xfId="417"/>
    <cellStyle name="Currency [0] 3 3" xfId="418"/>
    <cellStyle name="Currency [0] 3 4" xfId="419"/>
    <cellStyle name="Currency [0] 3 5" xfId="420"/>
    <cellStyle name="Currency [0] 3 6" xfId="421"/>
    <cellStyle name="Currency [0] 3 7" xfId="422"/>
    <cellStyle name="Currency [0] 3 8" xfId="423"/>
    <cellStyle name="Currency [0] 4" xfId="424"/>
    <cellStyle name="Currency [0] 4 2" xfId="425"/>
    <cellStyle name="Currency [0] 4 3" xfId="426"/>
    <cellStyle name="Currency [0] 4 4" xfId="427"/>
    <cellStyle name="Currency [0] 4 5" xfId="428"/>
    <cellStyle name="Currency [0] 4 6" xfId="429"/>
    <cellStyle name="Currency [0] 4 7" xfId="430"/>
    <cellStyle name="Currency [0] 4 8" xfId="431"/>
    <cellStyle name="Currency [0] 5" xfId="432"/>
    <cellStyle name="Currency [0] 5 2" xfId="433"/>
    <cellStyle name="Currency [0] 5 3" xfId="434"/>
    <cellStyle name="Currency [0] 5 4" xfId="435"/>
    <cellStyle name="Currency [0] 5 5" xfId="436"/>
    <cellStyle name="Currency [0] 5 6" xfId="437"/>
    <cellStyle name="Currency [0] 5 7" xfId="438"/>
    <cellStyle name="Currency [0] 5 8" xfId="439"/>
    <cellStyle name="Currency [0] 6" xfId="440"/>
    <cellStyle name="Currency [0] 6 2" xfId="441"/>
    <cellStyle name="Currency [0] 7" xfId="442"/>
    <cellStyle name="Currency [0] 7 2" xfId="443"/>
    <cellStyle name="Currency [0] 8" xfId="444"/>
    <cellStyle name="Currency [0] 8 2" xfId="445"/>
    <cellStyle name="Currency_irl tel sep5" xfId="446"/>
    <cellStyle name="Currency0" xfId="447"/>
    <cellStyle name="Date" xfId="448"/>
    <cellStyle name="Dates" xfId="449"/>
    <cellStyle name="E-mail" xfId="450"/>
    <cellStyle name="Euro" xfId="451"/>
    <cellStyle name="Explanatory Text" xfId="452"/>
    <cellStyle name="F2" xfId="453"/>
    <cellStyle name="F3" xfId="454"/>
    <cellStyle name="F4" xfId="455"/>
    <cellStyle name="F5" xfId="456"/>
    <cellStyle name="F6" xfId="457"/>
    <cellStyle name="F7" xfId="458"/>
    <cellStyle name="F8" xfId="459"/>
    <cellStyle name="Fixed" xfId="460"/>
    <cellStyle name="Good" xfId="461"/>
    <cellStyle name="Heading" xfId="462"/>
    <cellStyle name="Heading 1" xfId="463"/>
    <cellStyle name="Heading 2" xfId="464"/>
    <cellStyle name="Heading 3" xfId="465"/>
    <cellStyle name="Heading 4" xfId="466"/>
    <cellStyle name="Heading2" xfId="467"/>
    <cellStyle name="Îáű÷íűé__FES" xfId="468"/>
    <cellStyle name="Îňęđűâŕâřŕ˙ń˙ ăčďĺđńńűëęŕ" xfId="469"/>
    <cellStyle name="Input" xfId="470"/>
    <cellStyle name="Inputs" xfId="471"/>
    <cellStyle name="Inputs (const)" xfId="472"/>
    <cellStyle name="Inputs Co" xfId="473"/>
    <cellStyle name="Linked Cell" xfId="474"/>
    <cellStyle name="Neutral" xfId="475"/>
    <cellStyle name="normal" xfId="476"/>
    <cellStyle name="Normal 2" xfId="477"/>
    <cellStyle name="normal 3" xfId="478"/>
    <cellStyle name="normal 4" xfId="479"/>
    <cellStyle name="normal 5" xfId="480"/>
    <cellStyle name="normal 6" xfId="481"/>
    <cellStyle name="normal 7" xfId="482"/>
    <cellStyle name="normal 8" xfId="483"/>
    <cellStyle name="normal 9" xfId="484"/>
    <cellStyle name="normal_1" xfId="485"/>
    <cellStyle name="Normal1" xfId="486"/>
    <cellStyle name="normбlnм_laroux" xfId="487"/>
    <cellStyle name="Note" xfId="488"/>
    <cellStyle name="Ôčíŕíńîâűé [0]_(ňŕá 3č)" xfId="489"/>
    <cellStyle name="Ôčíŕíńîâűé_(ňŕá 3č)" xfId="490"/>
    <cellStyle name="Output" xfId="491"/>
    <cellStyle name="Price_Body" xfId="492"/>
    <cellStyle name="SAPBEXaggData" xfId="493"/>
    <cellStyle name="SAPBEXaggDataEmph" xfId="494"/>
    <cellStyle name="SAPBEXaggItem" xfId="495"/>
    <cellStyle name="SAPBEXaggItemX" xfId="496"/>
    <cellStyle name="SAPBEXchaText" xfId="497"/>
    <cellStyle name="SAPBEXexcBad7" xfId="498"/>
    <cellStyle name="SAPBEXexcBad8" xfId="499"/>
    <cellStyle name="SAPBEXexcBad9" xfId="500"/>
    <cellStyle name="SAPBEXexcCritical4" xfId="501"/>
    <cellStyle name="SAPBEXexcCritical5" xfId="502"/>
    <cellStyle name="SAPBEXexcCritical6" xfId="503"/>
    <cellStyle name="SAPBEXexcGood1" xfId="504"/>
    <cellStyle name="SAPBEXexcGood2" xfId="505"/>
    <cellStyle name="SAPBEXexcGood3" xfId="506"/>
    <cellStyle name="SAPBEXfilterDrill" xfId="507"/>
    <cellStyle name="SAPBEXfilterItem" xfId="508"/>
    <cellStyle name="SAPBEXfilterText" xfId="509"/>
    <cellStyle name="SAPBEXformats" xfId="510"/>
    <cellStyle name="SAPBEXheaderItem" xfId="511"/>
    <cellStyle name="SAPBEXheaderText" xfId="512"/>
    <cellStyle name="SAPBEXHLevel0" xfId="513"/>
    <cellStyle name="SAPBEXHLevel0X" xfId="514"/>
    <cellStyle name="SAPBEXHLevel1" xfId="515"/>
    <cellStyle name="SAPBEXHLevel1X" xfId="516"/>
    <cellStyle name="SAPBEXHLevel2" xfId="517"/>
    <cellStyle name="SAPBEXHLevel2X" xfId="518"/>
    <cellStyle name="SAPBEXHLevel3" xfId="519"/>
    <cellStyle name="SAPBEXHLevel3X" xfId="520"/>
    <cellStyle name="SAPBEXinputData" xfId="521"/>
    <cellStyle name="SAPBEXresData" xfId="522"/>
    <cellStyle name="SAPBEXresDataEmph" xfId="523"/>
    <cellStyle name="SAPBEXresItem" xfId="524"/>
    <cellStyle name="SAPBEXresItemX" xfId="525"/>
    <cellStyle name="SAPBEXstdData" xfId="526"/>
    <cellStyle name="SAPBEXstdDataEmph" xfId="527"/>
    <cellStyle name="SAPBEXstdItem" xfId="528"/>
    <cellStyle name="SAPBEXstdItemX" xfId="529"/>
    <cellStyle name="SAPBEXtitle" xfId="530"/>
    <cellStyle name="SAPBEXundefined" xfId="531"/>
    <cellStyle name="Style 1" xfId="532"/>
    <cellStyle name="Table Heading" xfId="533"/>
    <cellStyle name="Title" xfId="534"/>
    <cellStyle name="Total" xfId="535"/>
    <cellStyle name="Warning Text" xfId="536"/>
    <cellStyle name="Акцент1" xfId="537"/>
    <cellStyle name="Акцент1 2" xfId="538"/>
    <cellStyle name="Акцент1 2 2" xfId="539"/>
    <cellStyle name="Акцент1 3" xfId="540"/>
    <cellStyle name="Акцент1 3 2" xfId="541"/>
    <cellStyle name="Акцент1 4" xfId="542"/>
    <cellStyle name="Акцент1 4 2" xfId="543"/>
    <cellStyle name="Акцент1 5" xfId="544"/>
    <cellStyle name="Акцент1 5 2" xfId="545"/>
    <cellStyle name="Акцент1 6" xfId="546"/>
    <cellStyle name="Акцент1 6 2" xfId="547"/>
    <cellStyle name="Акцент1 7" xfId="548"/>
    <cellStyle name="Акцент1 7 2" xfId="549"/>
    <cellStyle name="Акцент1 8" xfId="550"/>
    <cellStyle name="Акцент1 8 2" xfId="551"/>
    <cellStyle name="Акцент1 9" xfId="552"/>
    <cellStyle name="Акцент1 9 2" xfId="553"/>
    <cellStyle name="Акцент2" xfId="554"/>
    <cellStyle name="Акцент2 2" xfId="555"/>
    <cellStyle name="Акцент2 2 2" xfId="556"/>
    <cellStyle name="Акцент2 3" xfId="557"/>
    <cellStyle name="Акцент2 3 2" xfId="558"/>
    <cellStyle name="Акцент2 4" xfId="559"/>
    <cellStyle name="Акцент2 4 2" xfId="560"/>
    <cellStyle name="Акцент2 5" xfId="561"/>
    <cellStyle name="Акцент2 5 2" xfId="562"/>
    <cellStyle name="Акцент2 6" xfId="563"/>
    <cellStyle name="Акцент2 6 2" xfId="564"/>
    <cellStyle name="Акцент2 7" xfId="565"/>
    <cellStyle name="Акцент2 7 2" xfId="566"/>
    <cellStyle name="Акцент2 8" xfId="567"/>
    <cellStyle name="Акцент2 8 2" xfId="568"/>
    <cellStyle name="Акцент2 9" xfId="569"/>
    <cellStyle name="Акцент2 9 2" xfId="570"/>
    <cellStyle name="Акцент3" xfId="571"/>
    <cellStyle name="Акцент3 2" xfId="572"/>
    <cellStyle name="Акцент3 2 2" xfId="573"/>
    <cellStyle name="Акцент3 3" xfId="574"/>
    <cellStyle name="Акцент3 3 2" xfId="575"/>
    <cellStyle name="Акцент3 4" xfId="576"/>
    <cellStyle name="Акцент3 4 2" xfId="577"/>
    <cellStyle name="Акцент3 5" xfId="578"/>
    <cellStyle name="Акцент3 5 2" xfId="579"/>
    <cellStyle name="Акцент3 6" xfId="580"/>
    <cellStyle name="Акцент3 6 2" xfId="581"/>
    <cellStyle name="Акцент3 7" xfId="582"/>
    <cellStyle name="Акцент3 7 2" xfId="583"/>
    <cellStyle name="Акцент3 8" xfId="584"/>
    <cellStyle name="Акцент3 8 2" xfId="585"/>
    <cellStyle name="Акцент3 9" xfId="586"/>
    <cellStyle name="Акцент3 9 2" xfId="587"/>
    <cellStyle name="Акцент4" xfId="588"/>
    <cellStyle name="Акцент4 2" xfId="589"/>
    <cellStyle name="Акцент4 2 2" xfId="590"/>
    <cellStyle name="Акцент4 3" xfId="591"/>
    <cellStyle name="Акцент4 3 2" xfId="592"/>
    <cellStyle name="Акцент4 4" xfId="593"/>
    <cellStyle name="Акцент4 4 2" xfId="594"/>
    <cellStyle name="Акцент4 5" xfId="595"/>
    <cellStyle name="Акцент4 5 2" xfId="596"/>
    <cellStyle name="Акцент4 6" xfId="597"/>
    <cellStyle name="Акцент4 6 2" xfId="598"/>
    <cellStyle name="Акцент4 7" xfId="599"/>
    <cellStyle name="Акцент4 7 2" xfId="600"/>
    <cellStyle name="Акцент4 8" xfId="601"/>
    <cellStyle name="Акцент4 8 2" xfId="602"/>
    <cellStyle name="Акцент4 9" xfId="603"/>
    <cellStyle name="Акцент4 9 2" xfId="604"/>
    <cellStyle name="Акцент5" xfId="605"/>
    <cellStyle name="Акцент5 2" xfId="606"/>
    <cellStyle name="Акцент5 2 2" xfId="607"/>
    <cellStyle name="Акцент5 3" xfId="608"/>
    <cellStyle name="Акцент5 3 2" xfId="609"/>
    <cellStyle name="Акцент5 4" xfId="610"/>
    <cellStyle name="Акцент5 4 2" xfId="611"/>
    <cellStyle name="Акцент5 5" xfId="612"/>
    <cellStyle name="Акцент5 5 2" xfId="613"/>
    <cellStyle name="Акцент5 6" xfId="614"/>
    <cellStyle name="Акцент5 6 2" xfId="615"/>
    <cellStyle name="Акцент5 7" xfId="616"/>
    <cellStyle name="Акцент5 7 2" xfId="617"/>
    <cellStyle name="Акцент5 8" xfId="618"/>
    <cellStyle name="Акцент5 8 2" xfId="619"/>
    <cellStyle name="Акцент5 9" xfId="620"/>
    <cellStyle name="Акцент5 9 2" xfId="621"/>
    <cellStyle name="Акцент6" xfId="622"/>
    <cellStyle name="Акцент6 2" xfId="623"/>
    <cellStyle name="Акцент6 2 2" xfId="624"/>
    <cellStyle name="Акцент6 3" xfId="625"/>
    <cellStyle name="Акцент6 3 2" xfId="626"/>
    <cellStyle name="Акцент6 4" xfId="627"/>
    <cellStyle name="Акцент6 4 2" xfId="628"/>
    <cellStyle name="Акцент6 5" xfId="629"/>
    <cellStyle name="Акцент6 5 2" xfId="630"/>
    <cellStyle name="Акцент6 6" xfId="631"/>
    <cellStyle name="Акцент6 6 2" xfId="632"/>
    <cellStyle name="Акцент6 7" xfId="633"/>
    <cellStyle name="Акцент6 7 2" xfId="634"/>
    <cellStyle name="Акцент6 8" xfId="635"/>
    <cellStyle name="Акцент6 8 2" xfId="636"/>
    <cellStyle name="Акцент6 9" xfId="637"/>
    <cellStyle name="Акцент6 9 2" xfId="638"/>
    <cellStyle name="Беззащитный" xfId="639"/>
    <cellStyle name="Ввод " xfId="640"/>
    <cellStyle name="Ввод  2" xfId="641"/>
    <cellStyle name="Ввод  2 2" xfId="642"/>
    <cellStyle name="Ввод  2_BALANCE.WARM.2011YEAR(v0.7)" xfId="643"/>
    <cellStyle name="Ввод  3" xfId="644"/>
    <cellStyle name="Ввод  3 2" xfId="645"/>
    <cellStyle name="Ввод  3_BALANCE.WARM.2011YEAR(v0.7)" xfId="646"/>
    <cellStyle name="Ввод  4" xfId="647"/>
    <cellStyle name="Ввод  4 2" xfId="648"/>
    <cellStyle name="Ввод  4_BALANCE.WARM.2011YEAR(v0.7)" xfId="649"/>
    <cellStyle name="Ввод  5" xfId="650"/>
    <cellStyle name="Ввод  5 2" xfId="651"/>
    <cellStyle name="Ввод  5_BALANCE.WARM.2011YEAR(v0.7)" xfId="652"/>
    <cellStyle name="Ввод  6" xfId="653"/>
    <cellStyle name="Ввод  6 2" xfId="654"/>
    <cellStyle name="Ввод  6_BALANCE.WARM.2011YEAR(v0.7)" xfId="655"/>
    <cellStyle name="Ввод  7" xfId="656"/>
    <cellStyle name="Ввод  7 2" xfId="657"/>
    <cellStyle name="Ввод  7_BALANCE.WARM.2011YEAR(v0.7)" xfId="658"/>
    <cellStyle name="Ввод  8" xfId="659"/>
    <cellStyle name="Ввод  8 2" xfId="660"/>
    <cellStyle name="Ввод  8_BALANCE.WARM.2011YEAR(v0.7)" xfId="661"/>
    <cellStyle name="Ввод  9" xfId="662"/>
    <cellStyle name="Ввод  9 2" xfId="663"/>
    <cellStyle name="Ввод  9_BALANCE.WARM.2011YEAR(v0.7)" xfId="664"/>
    <cellStyle name="Вывод" xfId="665"/>
    <cellStyle name="Вывод 2" xfId="666"/>
    <cellStyle name="Вывод 2 2" xfId="667"/>
    <cellStyle name="Вывод 2_BALANCE.WARM.2011YEAR(v0.7)" xfId="668"/>
    <cellStyle name="Вывод 3" xfId="669"/>
    <cellStyle name="Вывод 3 2" xfId="670"/>
    <cellStyle name="Вывод 3_BALANCE.WARM.2011YEAR(v0.7)" xfId="671"/>
    <cellStyle name="Вывод 4" xfId="672"/>
    <cellStyle name="Вывод 4 2" xfId="673"/>
    <cellStyle name="Вывод 4_BALANCE.WARM.2011YEAR(v0.7)" xfId="674"/>
    <cellStyle name="Вывод 5" xfId="675"/>
    <cellStyle name="Вывод 5 2" xfId="676"/>
    <cellStyle name="Вывод 5_BALANCE.WARM.2011YEAR(v0.7)" xfId="677"/>
    <cellStyle name="Вывод 6" xfId="678"/>
    <cellStyle name="Вывод 6 2" xfId="679"/>
    <cellStyle name="Вывод 6_BALANCE.WARM.2011YEAR(v0.7)" xfId="680"/>
    <cellStyle name="Вывод 7" xfId="681"/>
    <cellStyle name="Вывод 7 2" xfId="682"/>
    <cellStyle name="Вывод 7_BALANCE.WARM.2011YEAR(v0.7)" xfId="683"/>
    <cellStyle name="Вывод 8" xfId="684"/>
    <cellStyle name="Вывод 8 2" xfId="685"/>
    <cellStyle name="Вывод 8_BALANCE.WARM.2011YEAR(v0.7)" xfId="686"/>
    <cellStyle name="Вывод 9" xfId="687"/>
    <cellStyle name="Вывод 9 2" xfId="688"/>
    <cellStyle name="Вывод 9_BALANCE.WARM.2011YEAR(v0.7)" xfId="689"/>
    <cellStyle name="Вычисление" xfId="690"/>
    <cellStyle name="Вычисление 2" xfId="691"/>
    <cellStyle name="Вычисление 2 2" xfId="692"/>
    <cellStyle name="Вычисление 2_BALANCE.WARM.2011YEAR(v0.7)" xfId="693"/>
    <cellStyle name="Вычисление 3" xfId="694"/>
    <cellStyle name="Вычисление 3 2" xfId="695"/>
    <cellStyle name="Вычисление 3_BALANCE.WARM.2011YEAR(v0.7)" xfId="696"/>
    <cellStyle name="Вычисление 4" xfId="697"/>
    <cellStyle name="Вычисление 4 2" xfId="698"/>
    <cellStyle name="Вычисление 4_BALANCE.WARM.2011YEAR(v0.7)" xfId="699"/>
    <cellStyle name="Вычисление 5" xfId="700"/>
    <cellStyle name="Вычисление 5 2" xfId="701"/>
    <cellStyle name="Вычисление 5_BALANCE.WARM.2011YEAR(v0.7)" xfId="702"/>
    <cellStyle name="Вычисление 6" xfId="703"/>
    <cellStyle name="Вычисление 6 2" xfId="704"/>
    <cellStyle name="Вычисление 6_BALANCE.WARM.2011YEAR(v0.7)" xfId="705"/>
    <cellStyle name="Вычисление 7" xfId="706"/>
    <cellStyle name="Вычисление 7 2" xfId="707"/>
    <cellStyle name="Вычисление 7_BALANCE.WARM.2011YEAR(v0.7)" xfId="708"/>
    <cellStyle name="Вычисление 8" xfId="709"/>
    <cellStyle name="Вычисление 8 2" xfId="710"/>
    <cellStyle name="Вычисление 8_BALANCE.WARM.2011YEAR(v0.7)" xfId="711"/>
    <cellStyle name="Вычисление 9" xfId="712"/>
    <cellStyle name="Вычисление 9 2" xfId="713"/>
    <cellStyle name="Вычисление 9_BALANCE.WARM.2011YEAR(v0.7)" xfId="714"/>
    <cellStyle name="Hyperlink" xfId="715"/>
    <cellStyle name="Гиперссылка 2" xfId="716"/>
    <cellStyle name="ДАТА" xfId="717"/>
    <cellStyle name="ДАТА 2" xfId="718"/>
    <cellStyle name="ДАТА 3" xfId="719"/>
    <cellStyle name="ДАТА 4" xfId="720"/>
    <cellStyle name="ДАТА 5" xfId="721"/>
    <cellStyle name="ДАТА 6" xfId="722"/>
    <cellStyle name="ДАТА 7" xfId="723"/>
    <cellStyle name="ДАТА 8" xfId="724"/>
    <cellStyle name="ДАТА_1" xfId="725"/>
    <cellStyle name="Currency" xfId="726"/>
    <cellStyle name="Currency [0]" xfId="727"/>
    <cellStyle name="Денежный 2" xfId="728"/>
    <cellStyle name="Заголовок" xfId="729"/>
    <cellStyle name="Заголовок 1" xfId="730"/>
    <cellStyle name="Заголовок 1 2" xfId="731"/>
    <cellStyle name="Заголовок 1 2 2" xfId="732"/>
    <cellStyle name="Заголовок 1 2_BALANCE.WARM.2011YEAR(v0.7)" xfId="733"/>
    <cellStyle name="Заголовок 1 3" xfId="734"/>
    <cellStyle name="Заголовок 1 3 2" xfId="735"/>
    <cellStyle name="Заголовок 1 3_BALANCE.WARM.2011YEAR(v0.7)" xfId="736"/>
    <cellStyle name="Заголовок 1 4" xfId="737"/>
    <cellStyle name="Заголовок 1 4 2" xfId="738"/>
    <cellStyle name="Заголовок 1 4_BALANCE.WARM.2011YEAR(v0.7)" xfId="739"/>
    <cellStyle name="Заголовок 1 5" xfId="740"/>
    <cellStyle name="Заголовок 1 5 2" xfId="741"/>
    <cellStyle name="Заголовок 1 5_BALANCE.WARM.2011YEAR(v0.7)" xfId="742"/>
    <cellStyle name="Заголовок 1 6" xfId="743"/>
    <cellStyle name="Заголовок 1 6 2" xfId="744"/>
    <cellStyle name="Заголовок 1 6_BALANCE.WARM.2011YEAR(v0.7)" xfId="745"/>
    <cellStyle name="Заголовок 1 7" xfId="746"/>
    <cellStyle name="Заголовок 1 7 2" xfId="747"/>
    <cellStyle name="Заголовок 1 7_BALANCE.WARM.2011YEAR(v0.7)" xfId="748"/>
    <cellStyle name="Заголовок 1 8" xfId="749"/>
    <cellStyle name="Заголовок 1 8 2" xfId="750"/>
    <cellStyle name="Заголовок 1 8_BALANCE.WARM.2011YEAR(v0.7)" xfId="751"/>
    <cellStyle name="Заголовок 1 9" xfId="752"/>
    <cellStyle name="Заголовок 1 9 2" xfId="753"/>
    <cellStyle name="Заголовок 1 9_BALANCE.WARM.2011YEAR(v0.7)" xfId="754"/>
    <cellStyle name="Заголовок 2" xfId="755"/>
    <cellStyle name="Заголовок 2 2" xfId="756"/>
    <cellStyle name="Заголовок 2 2 2" xfId="757"/>
    <cellStyle name="Заголовок 2 2_BALANCE.WARM.2011YEAR(v0.7)" xfId="758"/>
    <cellStyle name="Заголовок 2 3" xfId="759"/>
    <cellStyle name="Заголовок 2 3 2" xfId="760"/>
    <cellStyle name="Заголовок 2 3_BALANCE.WARM.2011YEAR(v0.7)" xfId="761"/>
    <cellStyle name="Заголовок 2 4" xfId="762"/>
    <cellStyle name="Заголовок 2 4 2" xfId="763"/>
    <cellStyle name="Заголовок 2 4_BALANCE.WARM.2011YEAR(v0.7)" xfId="764"/>
    <cellStyle name="Заголовок 2 5" xfId="765"/>
    <cellStyle name="Заголовок 2 5 2" xfId="766"/>
    <cellStyle name="Заголовок 2 5_BALANCE.WARM.2011YEAR(v0.7)" xfId="767"/>
    <cellStyle name="Заголовок 2 6" xfId="768"/>
    <cellStyle name="Заголовок 2 6 2" xfId="769"/>
    <cellStyle name="Заголовок 2 6_BALANCE.WARM.2011YEAR(v0.7)" xfId="770"/>
    <cellStyle name="Заголовок 2 7" xfId="771"/>
    <cellStyle name="Заголовок 2 7 2" xfId="772"/>
    <cellStyle name="Заголовок 2 7_BALANCE.WARM.2011YEAR(v0.7)" xfId="773"/>
    <cellStyle name="Заголовок 2 8" xfId="774"/>
    <cellStyle name="Заголовок 2 8 2" xfId="775"/>
    <cellStyle name="Заголовок 2 8_BALANCE.WARM.2011YEAR(v0.7)" xfId="776"/>
    <cellStyle name="Заголовок 2 9" xfId="777"/>
    <cellStyle name="Заголовок 2 9 2" xfId="778"/>
    <cellStyle name="Заголовок 2 9_BALANCE.WARM.2011YEAR(v0.7)" xfId="779"/>
    <cellStyle name="Заголовок 3" xfId="780"/>
    <cellStyle name="Заголовок 3 2" xfId="781"/>
    <cellStyle name="Заголовок 3 2 2" xfId="782"/>
    <cellStyle name="Заголовок 3 2_BALANCE.WARM.2011YEAR(v0.7)" xfId="783"/>
    <cellStyle name="Заголовок 3 3" xfId="784"/>
    <cellStyle name="Заголовок 3 3 2" xfId="785"/>
    <cellStyle name="Заголовок 3 3_BALANCE.WARM.2011YEAR(v0.7)" xfId="786"/>
    <cellStyle name="Заголовок 3 4" xfId="787"/>
    <cellStyle name="Заголовок 3 4 2" xfId="788"/>
    <cellStyle name="Заголовок 3 4_BALANCE.WARM.2011YEAR(v0.7)" xfId="789"/>
    <cellStyle name="Заголовок 3 5" xfId="790"/>
    <cellStyle name="Заголовок 3 5 2" xfId="791"/>
    <cellStyle name="Заголовок 3 5_BALANCE.WARM.2011YEAR(v0.7)" xfId="792"/>
    <cellStyle name="Заголовок 3 6" xfId="793"/>
    <cellStyle name="Заголовок 3 6 2" xfId="794"/>
    <cellStyle name="Заголовок 3 6_BALANCE.WARM.2011YEAR(v0.7)" xfId="795"/>
    <cellStyle name="Заголовок 3 7" xfId="796"/>
    <cellStyle name="Заголовок 3 7 2" xfId="797"/>
    <cellStyle name="Заголовок 3 7_BALANCE.WARM.2011YEAR(v0.7)" xfId="798"/>
    <cellStyle name="Заголовок 3 8" xfId="799"/>
    <cellStyle name="Заголовок 3 8 2" xfId="800"/>
    <cellStyle name="Заголовок 3 8_BALANCE.WARM.2011YEAR(v0.7)" xfId="801"/>
    <cellStyle name="Заголовок 3 9" xfId="802"/>
    <cellStyle name="Заголовок 3 9 2" xfId="803"/>
    <cellStyle name="Заголовок 3 9_BALANCE.WARM.2011YEAR(v0.7)" xfId="804"/>
    <cellStyle name="Заголовок 4" xfId="805"/>
    <cellStyle name="Заголовок 4 2" xfId="806"/>
    <cellStyle name="Заголовок 4 2 2" xfId="807"/>
    <cellStyle name="Заголовок 4 3" xfId="808"/>
    <cellStyle name="Заголовок 4 3 2" xfId="809"/>
    <cellStyle name="Заголовок 4 4" xfId="810"/>
    <cellStyle name="Заголовок 4 4 2" xfId="811"/>
    <cellStyle name="Заголовок 4 5" xfId="812"/>
    <cellStyle name="Заголовок 4 5 2" xfId="813"/>
    <cellStyle name="Заголовок 4 6" xfId="814"/>
    <cellStyle name="Заголовок 4 6 2" xfId="815"/>
    <cellStyle name="Заголовок 4 7" xfId="816"/>
    <cellStyle name="Заголовок 4 7 2" xfId="817"/>
    <cellStyle name="Заголовок 4 8" xfId="818"/>
    <cellStyle name="Заголовок 4 8 2" xfId="819"/>
    <cellStyle name="Заголовок 4 9" xfId="820"/>
    <cellStyle name="Заголовок 4 9 2" xfId="821"/>
    <cellStyle name="ЗАГОЛОВОК1" xfId="822"/>
    <cellStyle name="ЗАГОЛОВОК2" xfId="823"/>
    <cellStyle name="ЗаголовокСтолбца" xfId="824"/>
    <cellStyle name="Защитный" xfId="825"/>
    <cellStyle name="Значение" xfId="826"/>
    <cellStyle name="Зоголовок" xfId="827"/>
    <cellStyle name="Итог" xfId="828"/>
    <cellStyle name="Итог 2" xfId="829"/>
    <cellStyle name="Итог 2 2" xfId="830"/>
    <cellStyle name="Итог 2_BALANCE.WARM.2011YEAR(v0.7)" xfId="831"/>
    <cellStyle name="Итог 3" xfId="832"/>
    <cellStyle name="Итог 3 2" xfId="833"/>
    <cellStyle name="Итог 3_BALANCE.WARM.2011YEAR(v0.7)" xfId="834"/>
    <cellStyle name="Итог 4" xfId="835"/>
    <cellStyle name="Итог 4 2" xfId="836"/>
    <cellStyle name="Итог 4_BALANCE.WARM.2011YEAR(v0.7)" xfId="837"/>
    <cellStyle name="Итог 5" xfId="838"/>
    <cellStyle name="Итог 5 2" xfId="839"/>
    <cellStyle name="Итог 5_BALANCE.WARM.2011YEAR(v0.7)" xfId="840"/>
    <cellStyle name="Итог 6" xfId="841"/>
    <cellStyle name="Итог 6 2" xfId="842"/>
    <cellStyle name="Итог 6_BALANCE.WARM.2011YEAR(v0.7)" xfId="843"/>
    <cellStyle name="Итог 7" xfId="844"/>
    <cellStyle name="Итог 7 2" xfId="845"/>
    <cellStyle name="Итог 7_BALANCE.WARM.2011YEAR(v0.7)" xfId="846"/>
    <cellStyle name="Итог 8" xfId="847"/>
    <cellStyle name="Итог 8 2" xfId="848"/>
    <cellStyle name="Итог 8_BALANCE.WARM.2011YEAR(v0.7)" xfId="849"/>
    <cellStyle name="Итог 9" xfId="850"/>
    <cellStyle name="Итог 9 2" xfId="851"/>
    <cellStyle name="Итог 9_BALANCE.WARM.2011YEAR(v0.7)" xfId="852"/>
    <cellStyle name="Итого" xfId="853"/>
    <cellStyle name="ИТОГОВЫЙ" xfId="854"/>
    <cellStyle name="ИТОГОВЫЙ 2" xfId="855"/>
    <cellStyle name="ИТОГОВЫЙ 3" xfId="856"/>
    <cellStyle name="ИТОГОВЫЙ 4" xfId="857"/>
    <cellStyle name="ИТОГОВЫЙ 5" xfId="858"/>
    <cellStyle name="ИТОГОВЫЙ 6" xfId="859"/>
    <cellStyle name="ИТОГОВЫЙ 7" xfId="860"/>
    <cellStyle name="ИТОГОВЫЙ 8" xfId="861"/>
    <cellStyle name="ИТОГОВЫЙ_1" xfId="862"/>
    <cellStyle name="Контрольная ячейка" xfId="863"/>
    <cellStyle name="Контрольная ячейка 2" xfId="864"/>
    <cellStyle name="Контрольная ячейка 2 2" xfId="865"/>
    <cellStyle name="Контрольная ячейка 2_BALANCE.WARM.2011YEAR(v0.7)" xfId="866"/>
    <cellStyle name="Контрольная ячейка 3" xfId="867"/>
    <cellStyle name="Контрольная ячейка 3 2" xfId="868"/>
    <cellStyle name="Контрольная ячейка 3_BALANCE.WARM.2011YEAR(v0.7)" xfId="869"/>
    <cellStyle name="Контрольная ячейка 4" xfId="870"/>
    <cellStyle name="Контрольная ячейка 4 2" xfId="871"/>
    <cellStyle name="Контрольная ячейка 4_BALANCE.WARM.2011YEAR(v0.7)" xfId="872"/>
    <cellStyle name="Контрольная ячейка 5" xfId="873"/>
    <cellStyle name="Контрольная ячейка 5 2" xfId="874"/>
    <cellStyle name="Контрольная ячейка 5_BALANCE.WARM.2011YEAR(v0.7)" xfId="875"/>
    <cellStyle name="Контрольная ячейка 6" xfId="876"/>
    <cellStyle name="Контрольная ячейка 6 2" xfId="877"/>
    <cellStyle name="Контрольная ячейка 6_BALANCE.WARM.2011YEAR(v0.7)" xfId="878"/>
    <cellStyle name="Контрольная ячейка 7" xfId="879"/>
    <cellStyle name="Контрольная ячейка 7 2" xfId="880"/>
    <cellStyle name="Контрольная ячейка 7_BALANCE.WARM.2011YEAR(v0.7)" xfId="881"/>
    <cellStyle name="Контрольная ячейка 8" xfId="882"/>
    <cellStyle name="Контрольная ячейка 8 2" xfId="883"/>
    <cellStyle name="Контрольная ячейка 8_BALANCE.WARM.2011YEAR(v0.7)" xfId="884"/>
    <cellStyle name="Контрольная ячейка 9" xfId="885"/>
    <cellStyle name="Контрольная ячейка 9 2" xfId="886"/>
    <cellStyle name="Контрольная ячейка 9_BALANCE.WARM.2011YEAR(v0.7)" xfId="887"/>
    <cellStyle name="Мои наименования показателей" xfId="888"/>
    <cellStyle name="Мои наименования показателей 2" xfId="889"/>
    <cellStyle name="Мои наименования показателей 2 2" xfId="890"/>
    <cellStyle name="Мои наименования показателей 2 3" xfId="891"/>
    <cellStyle name="Мои наименования показателей 2 4" xfId="892"/>
    <cellStyle name="Мои наименования показателей 2 5" xfId="893"/>
    <cellStyle name="Мои наименования показателей 2 6" xfId="894"/>
    <cellStyle name="Мои наименования показателей 2 7" xfId="895"/>
    <cellStyle name="Мои наименования показателей 2 8" xfId="896"/>
    <cellStyle name="Мои наименования показателей 2_1" xfId="897"/>
    <cellStyle name="Мои наименования показателей 3" xfId="898"/>
    <cellStyle name="Мои наименования показателей 3 2" xfId="899"/>
    <cellStyle name="Мои наименования показателей 3 3" xfId="900"/>
    <cellStyle name="Мои наименования показателей 3 4" xfId="901"/>
    <cellStyle name="Мои наименования показателей 3 5" xfId="902"/>
    <cellStyle name="Мои наименования показателей 3 6" xfId="903"/>
    <cellStyle name="Мои наименования показателей 3 7" xfId="904"/>
    <cellStyle name="Мои наименования показателей 3 8" xfId="905"/>
    <cellStyle name="Мои наименования показателей 3_1" xfId="906"/>
    <cellStyle name="Мои наименования показателей 4" xfId="907"/>
    <cellStyle name="Мои наименования показателей 4 2" xfId="908"/>
    <cellStyle name="Мои наименования показателей 4 3" xfId="909"/>
    <cellStyle name="Мои наименования показателей 4 4" xfId="910"/>
    <cellStyle name="Мои наименования показателей 4 5" xfId="911"/>
    <cellStyle name="Мои наименования показателей 4 6" xfId="912"/>
    <cellStyle name="Мои наименования показателей 4 7" xfId="913"/>
    <cellStyle name="Мои наименования показателей 4 8" xfId="914"/>
    <cellStyle name="Мои наименования показателей 4_1" xfId="915"/>
    <cellStyle name="Мои наименования показателей 5" xfId="916"/>
    <cellStyle name="Мои наименования показателей 5 2" xfId="917"/>
    <cellStyle name="Мои наименования показателей 5 3" xfId="918"/>
    <cellStyle name="Мои наименования показателей 5 4" xfId="919"/>
    <cellStyle name="Мои наименования показателей 5 5" xfId="920"/>
    <cellStyle name="Мои наименования показателей 5 6" xfId="921"/>
    <cellStyle name="Мои наименования показателей 5 7" xfId="922"/>
    <cellStyle name="Мои наименования показателей 5 8" xfId="923"/>
    <cellStyle name="Мои наименования показателей 5_1" xfId="924"/>
    <cellStyle name="Мои наименования показателей 6" xfId="925"/>
    <cellStyle name="Мои наименования показателей 6 2" xfId="926"/>
    <cellStyle name="Мои наименования показателей 6_TSET.NET.2.02" xfId="927"/>
    <cellStyle name="Мои наименования показателей 7" xfId="928"/>
    <cellStyle name="Мои наименования показателей 7 2" xfId="929"/>
    <cellStyle name="Мои наименования показателей 7_TSET.NET.2.02" xfId="930"/>
    <cellStyle name="Мои наименования показателей 8" xfId="931"/>
    <cellStyle name="Мои наименования показателей 8 2" xfId="932"/>
    <cellStyle name="Мои наименования показателей 8_TSET.NET.2.02" xfId="933"/>
    <cellStyle name="Мои наименования показателей_46TE.RT(v1.0)" xfId="934"/>
    <cellStyle name="Мой заголовок" xfId="935"/>
    <cellStyle name="Мой заголовок листа" xfId="936"/>
    <cellStyle name="назв фил" xfId="937"/>
    <cellStyle name="Название" xfId="938"/>
    <cellStyle name="Название 2" xfId="939"/>
    <cellStyle name="Название 2 2" xfId="940"/>
    <cellStyle name="Название 3" xfId="941"/>
    <cellStyle name="Название 3 2" xfId="942"/>
    <cellStyle name="Название 4" xfId="943"/>
    <cellStyle name="Название 4 2" xfId="944"/>
    <cellStyle name="Название 5" xfId="945"/>
    <cellStyle name="Название 5 2" xfId="946"/>
    <cellStyle name="Название 6" xfId="947"/>
    <cellStyle name="Название 6 2" xfId="948"/>
    <cellStyle name="Название 7" xfId="949"/>
    <cellStyle name="Название 7 2" xfId="950"/>
    <cellStyle name="Название 8" xfId="951"/>
    <cellStyle name="Название 8 2" xfId="952"/>
    <cellStyle name="Название 9" xfId="953"/>
    <cellStyle name="Название 9 2" xfId="954"/>
    <cellStyle name="Нейтральный" xfId="955"/>
    <cellStyle name="Нейтральный 2" xfId="956"/>
    <cellStyle name="Нейтральный 2 2" xfId="957"/>
    <cellStyle name="Нейтральный 3" xfId="958"/>
    <cellStyle name="Нейтральный 3 2" xfId="959"/>
    <cellStyle name="Нейтральный 4" xfId="960"/>
    <cellStyle name="Нейтральный 4 2" xfId="961"/>
    <cellStyle name="Нейтральный 5" xfId="962"/>
    <cellStyle name="Нейтральный 5 2" xfId="963"/>
    <cellStyle name="Нейтральный 6" xfId="964"/>
    <cellStyle name="Нейтральный 6 2" xfId="965"/>
    <cellStyle name="Нейтральный 7" xfId="966"/>
    <cellStyle name="Нейтральный 7 2" xfId="967"/>
    <cellStyle name="Нейтральный 8" xfId="968"/>
    <cellStyle name="Нейтральный 8 2" xfId="969"/>
    <cellStyle name="Нейтральный 9" xfId="970"/>
    <cellStyle name="Нейтральный 9 2" xfId="971"/>
    <cellStyle name="Обычный 10" xfId="972"/>
    <cellStyle name="Обычный 11" xfId="973"/>
    <cellStyle name="Обычный 2" xfId="974"/>
    <cellStyle name="Обычный 2 2" xfId="975"/>
    <cellStyle name="Обычный 2 2 2" xfId="976"/>
    <cellStyle name="Обычный 2 3" xfId="977"/>
    <cellStyle name="Обычный 2 3 2" xfId="978"/>
    <cellStyle name="Обычный 2 4" xfId="979"/>
    <cellStyle name="Обычный 2 4 2" xfId="980"/>
    <cellStyle name="Обычный 2 5" xfId="981"/>
    <cellStyle name="Обычный 2 5 2" xfId="982"/>
    <cellStyle name="Обычный 2 6" xfId="983"/>
    <cellStyle name="Обычный 2 6 2" xfId="984"/>
    <cellStyle name="Обычный 2_1" xfId="985"/>
    <cellStyle name="Обычный 3" xfId="986"/>
    <cellStyle name="Обычный 4" xfId="987"/>
    <cellStyle name="Обычный 4 2" xfId="988"/>
    <cellStyle name="Обычный 4_EE.20.MET.SVOD.2.73_v0.1" xfId="989"/>
    <cellStyle name="Обычный 5" xfId="990"/>
    <cellStyle name="Обычный 6" xfId="991"/>
    <cellStyle name="Обычный 7" xfId="992"/>
    <cellStyle name="Обычный 8" xfId="993"/>
    <cellStyle name="Обычный 9" xfId="994"/>
    <cellStyle name="Обычный_razrabotka_sablonov_po_WKU" xfId="995"/>
    <cellStyle name="Обычный_Мониторинг инвестиций" xfId="996"/>
    <cellStyle name="Обычный_Таблицы плана к раскрытию информации" xfId="997"/>
    <cellStyle name="Обычный_Таблицы факта к раскрытию информации" xfId="998"/>
    <cellStyle name="Followed Hyperlink" xfId="999"/>
    <cellStyle name="Плохой" xfId="1000"/>
    <cellStyle name="Плохой 2" xfId="1001"/>
    <cellStyle name="Плохой 2 2" xfId="1002"/>
    <cellStyle name="Плохой 3" xfId="1003"/>
    <cellStyle name="Плохой 3 2" xfId="1004"/>
    <cellStyle name="Плохой 4" xfId="1005"/>
    <cellStyle name="Плохой 4 2" xfId="1006"/>
    <cellStyle name="Плохой 5" xfId="1007"/>
    <cellStyle name="Плохой 5 2" xfId="1008"/>
    <cellStyle name="Плохой 6" xfId="1009"/>
    <cellStyle name="Плохой 6 2" xfId="1010"/>
    <cellStyle name="Плохой 7" xfId="1011"/>
    <cellStyle name="Плохой 7 2" xfId="1012"/>
    <cellStyle name="Плохой 8" xfId="1013"/>
    <cellStyle name="Плохой 8 2" xfId="1014"/>
    <cellStyle name="Плохой 9" xfId="1015"/>
    <cellStyle name="Плохой 9 2" xfId="1016"/>
    <cellStyle name="По центру с переносом" xfId="1017"/>
    <cellStyle name="По ширине с переносом" xfId="1018"/>
    <cellStyle name="Поле ввода" xfId="1019"/>
    <cellStyle name="Пояснение" xfId="1020"/>
    <cellStyle name="Пояснение 2" xfId="1021"/>
    <cellStyle name="Пояснение 2 2" xfId="1022"/>
    <cellStyle name="Пояснение 3" xfId="1023"/>
    <cellStyle name="Пояснение 3 2" xfId="1024"/>
    <cellStyle name="Пояснение 4" xfId="1025"/>
    <cellStyle name="Пояснение 4 2" xfId="1026"/>
    <cellStyle name="Пояснение 5" xfId="1027"/>
    <cellStyle name="Пояснение 5 2" xfId="1028"/>
    <cellStyle name="Пояснение 6" xfId="1029"/>
    <cellStyle name="Пояснение 6 2" xfId="1030"/>
    <cellStyle name="Пояснение 7" xfId="1031"/>
    <cellStyle name="Пояснение 7 2" xfId="1032"/>
    <cellStyle name="Пояснение 8" xfId="1033"/>
    <cellStyle name="Пояснение 8 2" xfId="1034"/>
    <cellStyle name="Пояснение 9" xfId="1035"/>
    <cellStyle name="Пояснение 9 2" xfId="1036"/>
    <cellStyle name="Примечание" xfId="1037"/>
    <cellStyle name="Примечание 10" xfId="1038"/>
    <cellStyle name="Примечание 10 2" xfId="1039"/>
    <cellStyle name="Примечание 10_BALANCE.WARM.2011YEAR(v0.7)" xfId="1040"/>
    <cellStyle name="Примечание 11" xfId="1041"/>
    <cellStyle name="Примечание 11 2" xfId="1042"/>
    <cellStyle name="Примечание 11_BALANCE.WARM.2011YEAR(v0.7)" xfId="1043"/>
    <cellStyle name="Примечание 12" xfId="1044"/>
    <cellStyle name="Примечание 12 2" xfId="1045"/>
    <cellStyle name="Примечание 12_BALANCE.WARM.2011YEAR(v0.7)" xfId="1046"/>
    <cellStyle name="Примечание 2" xfId="1047"/>
    <cellStyle name="Примечание 2 2" xfId="1048"/>
    <cellStyle name="Примечание 2 3" xfId="1049"/>
    <cellStyle name="Примечание 2 4" xfId="1050"/>
    <cellStyle name="Примечание 2 5" xfId="1051"/>
    <cellStyle name="Примечание 2 6" xfId="1052"/>
    <cellStyle name="Примечание 2 7" xfId="1053"/>
    <cellStyle name="Примечание 2 8" xfId="1054"/>
    <cellStyle name="Примечание 2_BALANCE.WARM.2011YEAR(v0.7)" xfId="1055"/>
    <cellStyle name="Примечание 3" xfId="1056"/>
    <cellStyle name="Примечание 3 2" xfId="1057"/>
    <cellStyle name="Примечание 3 3" xfId="1058"/>
    <cellStyle name="Примечание 3 4" xfId="1059"/>
    <cellStyle name="Примечание 3 5" xfId="1060"/>
    <cellStyle name="Примечание 3 6" xfId="1061"/>
    <cellStyle name="Примечание 3 7" xfId="1062"/>
    <cellStyle name="Примечание 3 8" xfId="1063"/>
    <cellStyle name="Примечание 3_BALANCE.WARM.2011YEAR(v0.7)" xfId="1064"/>
    <cellStyle name="Примечание 4" xfId="1065"/>
    <cellStyle name="Примечание 4 2" xfId="1066"/>
    <cellStyle name="Примечание 4 3" xfId="1067"/>
    <cellStyle name="Примечание 4 4" xfId="1068"/>
    <cellStyle name="Примечание 4 5" xfId="1069"/>
    <cellStyle name="Примечание 4 6" xfId="1070"/>
    <cellStyle name="Примечание 4 7" xfId="1071"/>
    <cellStyle name="Примечание 4 8" xfId="1072"/>
    <cellStyle name="Примечание 4_BALANCE.WARM.2011YEAR(v0.7)" xfId="1073"/>
    <cellStyle name="Примечание 5" xfId="1074"/>
    <cellStyle name="Примечание 5 2" xfId="1075"/>
    <cellStyle name="Примечание 5 3" xfId="1076"/>
    <cellStyle name="Примечание 5 4" xfId="1077"/>
    <cellStyle name="Примечание 5 5" xfId="1078"/>
    <cellStyle name="Примечание 5 6" xfId="1079"/>
    <cellStyle name="Примечание 5 7" xfId="1080"/>
    <cellStyle name="Примечание 5 8" xfId="1081"/>
    <cellStyle name="Примечание 5_BALANCE.WARM.2011YEAR(v0.7)" xfId="1082"/>
    <cellStyle name="Примечание 6" xfId="1083"/>
    <cellStyle name="Примечание 6 2" xfId="1084"/>
    <cellStyle name="Примечание 6_BALANCE.WARM.2011YEAR(v0.7)" xfId="1085"/>
    <cellStyle name="Примечание 7" xfId="1086"/>
    <cellStyle name="Примечание 7 2" xfId="1087"/>
    <cellStyle name="Примечание 7_BALANCE.WARM.2011YEAR(v0.7)" xfId="1088"/>
    <cellStyle name="Примечание 8" xfId="1089"/>
    <cellStyle name="Примечание 8 2" xfId="1090"/>
    <cellStyle name="Примечание 8_BALANCE.WARM.2011YEAR(v0.7)" xfId="1091"/>
    <cellStyle name="Примечание 9" xfId="1092"/>
    <cellStyle name="Примечание 9 2" xfId="1093"/>
    <cellStyle name="Примечание 9_BALANCE.WARM.2011YEAR(v0.7)" xfId="1094"/>
    <cellStyle name="Percent" xfId="1095"/>
    <cellStyle name="Процентный 2" xfId="1096"/>
    <cellStyle name="Процентный 2 2" xfId="1097"/>
    <cellStyle name="Процентный 2 3" xfId="1098"/>
    <cellStyle name="Процентный 3" xfId="1099"/>
    <cellStyle name="Процентный 4" xfId="1100"/>
    <cellStyle name="Связанная ячейка" xfId="1101"/>
    <cellStyle name="Связанная ячейка 2" xfId="1102"/>
    <cellStyle name="Связанная ячейка 2 2" xfId="1103"/>
    <cellStyle name="Связанная ячейка 2_BALANCE.WARM.2011YEAR(v0.7)" xfId="1104"/>
    <cellStyle name="Связанная ячейка 3" xfId="1105"/>
    <cellStyle name="Связанная ячейка 3 2" xfId="1106"/>
    <cellStyle name="Связанная ячейка 3_BALANCE.WARM.2011YEAR(v0.7)" xfId="1107"/>
    <cellStyle name="Связанная ячейка 4" xfId="1108"/>
    <cellStyle name="Связанная ячейка 4 2" xfId="1109"/>
    <cellStyle name="Связанная ячейка 4_BALANCE.WARM.2011YEAR(v0.7)" xfId="1110"/>
    <cellStyle name="Связанная ячейка 5" xfId="1111"/>
    <cellStyle name="Связанная ячейка 5 2" xfId="1112"/>
    <cellStyle name="Связанная ячейка 5_BALANCE.WARM.2011YEAR(v0.7)" xfId="1113"/>
    <cellStyle name="Связанная ячейка 6" xfId="1114"/>
    <cellStyle name="Связанная ячейка 6 2" xfId="1115"/>
    <cellStyle name="Связанная ячейка 6_BALANCE.WARM.2011YEAR(v0.7)" xfId="1116"/>
    <cellStyle name="Связанная ячейка 7" xfId="1117"/>
    <cellStyle name="Связанная ячейка 7 2" xfId="1118"/>
    <cellStyle name="Связанная ячейка 7_BALANCE.WARM.2011YEAR(v0.7)" xfId="1119"/>
    <cellStyle name="Связанная ячейка 8" xfId="1120"/>
    <cellStyle name="Связанная ячейка 8 2" xfId="1121"/>
    <cellStyle name="Связанная ячейка 8_BALANCE.WARM.2011YEAR(v0.7)" xfId="1122"/>
    <cellStyle name="Связанная ячейка 9" xfId="1123"/>
    <cellStyle name="Связанная ячейка 9 2" xfId="1124"/>
    <cellStyle name="Связанная ячейка 9_BALANCE.WARM.2011YEAR(v0.7)" xfId="1125"/>
    <cellStyle name="Стиль 1" xfId="1126"/>
    <cellStyle name="Стиль 1 2" xfId="1127"/>
    <cellStyle name="ТЕКСТ" xfId="1128"/>
    <cellStyle name="ТЕКСТ 2" xfId="1129"/>
    <cellStyle name="ТЕКСТ 3" xfId="1130"/>
    <cellStyle name="ТЕКСТ 4" xfId="1131"/>
    <cellStyle name="ТЕКСТ 5" xfId="1132"/>
    <cellStyle name="ТЕКСТ 6" xfId="1133"/>
    <cellStyle name="ТЕКСТ 7" xfId="1134"/>
    <cellStyle name="ТЕКСТ 8" xfId="1135"/>
    <cellStyle name="Текст предупреждения" xfId="1136"/>
    <cellStyle name="Текст предупреждения 2" xfId="1137"/>
    <cellStyle name="Текст предупреждения 2 2" xfId="1138"/>
    <cellStyle name="Текст предупреждения 3" xfId="1139"/>
    <cellStyle name="Текст предупреждения 3 2" xfId="1140"/>
    <cellStyle name="Текст предупреждения 4" xfId="1141"/>
    <cellStyle name="Текст предупреждения 4 2" xfId="1142"/>
    <cellStyle name="Текст предупреждения 5" xfId="1143"/>
    <cellStyle name="Текст предупреждения 5 2" xfId="1144"/>
    <cellStyle name="Текст предупреждения 6" xfId="1145"/>
    <cellStyle name="Текст предупреждения 6 2" xfId="1146"/>
    <cellStyle name="Текст предупреждения 7" xfId="1147"/>
    <cellStyle name="Текст предупреждения 7 2" xfId="1148"/>
    <cellStyle name="Текст предупреждения 8" xfId="1149"/>
    <cellStyle name="Текст предупреждения 8 2" xfId="1150"/>
    <cellStyle name="Текст предупреждения 9" xfId="1151"/>
    <cellStyle name="Текст предупреждения 9 2" xfId="1152"/>
    <cellStyle name="Текстовый" xfId="1153"/>
    <cellStyle name="Текстовый 2" xfId="1154"/>
    <cellStyle name="Текстовый 3" xfId="1155"/>
    <cellStyle name="Текстовый 4" xfId="1156"/>
    <cellStyle name="Текстовый 5" xfId="1157"/>
    <cellStyle name="Текстовый 6" xfId="1158"/>
    <cellStyle name="Текстовый 7" xfId="1159"/>
    <cellStyle name="Текстовый 8" xfId="1160"/>
    <cellStyle name="Текстовый_1" xfId="1161"/>
    <cellStyle name="Тысячи [0]_22гк" xfId="1162"/>
    <cellStyle name="Тысячи_22гк" xfId="1163"/>
    <cellStyle name="ФИКСИРОВАННЫЙ" xfId="1164"/>
    <cellStyle name="ФИКСИРОВАННЫЙ 2" xfId="1165"/>
    <cellStyle name="ФИКСИРОВАННЫЙ 3" xfId="1166"/>
    <cellStyle name="ФИКСИРОВАННЫЙ 4" xfId="1167"/>
    <cellStyle name="ФИКСИРОВАННЫЙ 5" xfId="1168"/>
    <cellStyle name="ФИКСИРОВАННЫЙ 6" xfId="1169"/>
    <cellStyle name="ФИКСИРОВАННЫЙ 7" xfId="1170"/>
    <cellStyle name="ФИКСИРОВАННЫЙ 8" xfId="1171"/>
    <cellStyle name="ФИКСИРОВАННЫЙ_1" xfId="1172"/>
    <cellStyle name="Comma" xfId="1173"/>
    <cellStyle name="Comma [0]" xfId="1174"/>
    <cellStyle name="Финансовый 2" xfId="1175"/>
    <cellStyle name="Финансовый 2 2" xfId="1176"/>
    <cellStyle name="Финансовый 2_BALANCE.WARM.2011YEAR(v0.7)" xfId="1177"/>
    <cellStyle name="Финансовый 3" xfId="1178"/>
    <cellStyle name="Формула" xfId="1179"/>
    <cellStyle name="Формула 2" xfId="1180"/>
    <cellStyle name="Формула_A РТ 2009 Рязаньэнерго" xfId="1181"/>
    <cellStyle name="ФормулаВБ" xfId="1182"/>
    <cellStyle name="ФормулаВБ_Мониторинг инвестиций" xfId="1183"/>
    <cellStyle name="ФормулаНаКонтроль" xfId="1184"/>
    <cellStyle name="Хороший" xfId="1185"/>
    <cellStyle name="Хороший 2" xfId="1186"/>
    <cellStyle name="Хороший 2 2" xfId="1187"/>
    <cellStyle name="Хороший 3" xfId="1188"/>
    <cellStyle name="Хороший 3 2" xfId="1189"/>
    <cellStyle name="Хороший 4" xfId="1190"/>
    <cellStyle name="Хороший 4 2" xfId="1191"/>
    <cellStyle name="Хороший 5" xfId="1192"/>
    <cellStyle name="Хороший 5 2" xfId="1193"/>
    <cellStyle name="Хороший 6" xfId="1194"/>
    <cellStyle name="Хороший 6 2" xfId="1195"/>
    <cellStyle name="Хороший 7" xfId="1196"/>
    <cellStyle name="Хороший 7 2" xfId="1197"/>
    <cellStyle name="Хороший 8" xfId="1198"/>
    <cellStyle name="Хороший 8 2" xfId="1199"/>
    <cellStyle name="Хороший 9" xfId="1200"/>
    <cellStyle name="Хороший 9 2" xfId="1201"/>
    <cellStyle name="Цифры по центру с десятыми" xfId="1202"/>
    <cellStyle name="Џђћ–…ќ’ќ›‰" xfId="1203"/>
    <cellStyle name="Шапка таблицы" xfId="120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90;&#1095;&#1077;&#1090;%20&#1086;%20&#1074;&#1099;&#1087;&#1086;&#1083;&#1085;&#1077;&#1085;&#1080;&#1080;%20&#1080;&#1085;&#1074;&#1089;&#1077;&#1090;&#1080;&#1094;.%20&#1087;&#1088;&#1086;&#1075;&#1088;&#1072;&#1084;&#1084;&#10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быль"/>
      <sheetName val="Амортизация"/>
      <sheetName val="TEHSHEET"/>
      <sheetName val="23"/>
      <sheetName val="Инструкция"/>
      <sheetName val="Справочники"/>
      <sheetName val="ИП"/>
      <sheetName val="Комментарии"/>
      <sheetName val="Проверка"/>
      <sheetName val="REESTR_MO"/>
      <sheetName val="REESTR_ORG"/>
      <sheetName val="REESTR_FILTERED"/>
      <sheetName val="modfrmReest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D44"/>
  <sheetViews>
    <sheetView tabSelected="1" view="pageBreakPreview" zoomScaleSheetLayoutView="100" workbookViewId="0" topLeftCell="A19">
      <selection activeCell="F35" sqref="F35"/>
    </sheetView>
  </sheetViews>
  <sheetFormatPr defaultColWidth="9.140625" defaultRowHeight="12.75"/>
  <cols>
    <col min="1" max="1" width="6.28125" style="61" customWidth="1"/>
    <col min="2" max="2" width="71.140625" style="61" customWidth="1"/>
    <col min="3" max="3" width="13.8515625" style="62" bestFit="1" customWidth="1"/>
    <col min="4" max="4" width="12.421875" style="61" bestFit="1" customWidth="1"/>
    <col min="5" max="16384" width="10.28125" style="61" customWidth="1"/>
  </cols>
  <sheetData>
    <row r="1" ht="15">
      <c r="C1" s="62" t="s">
        <v>47</v>
      </c>
    </row>
    <row r="2" spans="1:4" ht="15">
      <c r="A2" s="111" t="s">
        <v>1</v>
      </c>
      <c r="B2" s="111"/>
      <c r="C2" s="111"/>
      <c r="D2" s="111"/>
    </row>
    <row r="3" spans="1:4" ht="15">
      <c r="A3" s="112" t="s">
        <v>44</v>
      </c>
      <c r="B3" s="112"/>
      <c r="C3" s="112"/>
      <c r="D3" s="112"/>
    </row>
    <row r="4" spans="1:4" ht="15">
      <c r="A4" s="112"/>
      <c r="B4" s="112"/>
      <c r="C4" s="112"/>
      <c r="D4" s="112"/>
    </row>
    <row r="5" ht="23.25" customHeight="1">
      <c r="A5" s="63" t="s">
        <v>7</v>
      </c>
    </row>
    <row r="6" spans="1:4" ht="30" customHeight="1">
      <c r="A6" s="113" t="s">
        <v>46</v>
      </c>
      <c r="B6" s="113"/>
      <c r="C6" s="113"/>
      <c r="D6" s="113"/>
    </row>
    <row r="7" ht="19.5" customHeight="1">
      <c r="A7" s="63" t="s">
        <v>8</v>
      </c>
    </row>
    <row r="8" spans="1:4" ht="15">
      <c r="A8" s="64" t="s">
        <v>45</v>
      </c>
      <c r="B8" s="64" t="s">
        <v>2</v>
      </c>
      <c r="C8" s="65" t="s">
        <v>3</v>
      </c>
      <c r="D8" s="64" t="s">
        <v>9</v>
      </c>
    </row>
    <row r="9" spans="1:4" ht="15">
      <c r="A9" s="66" t="s">
        <v>4</v>
      </c>
      <c r="B9" s="66" t="s">
        <v>5</v>
      </c>
      <c r="C9" s="67" t="s">
        <v>6</v>
      </c>
      <c r="D9" s="66" t="s">
        <v>5</v>
      </c>
    </row>
    <row r="10" spans="1:4" s="70" customFormat="1" ht="12">
      <c r="A10" s="68">
        <v>1</v>
      </c>
      <c r="B10" s="68">
        <v>2</v>
      </c>
      <c r="C10" s="69">
        <v>3</v>
      </c>
      <c r="D10" s="68">
        <v>4</v>
      </c>
    </row>
    <row r="11" spans="1:4" s="75" customFormat="1" ht="15">
      <c r="A11" s="71">
        <v>1</v>
      </c>
      <c r="B11" s="72" t="s">
        <v>10</v>
      </c>
      <c r="C11" s="73" t="s">
        <v>11</v>
      </c>
      <c r="D11" s="74">
        <v>1431568.69</v>
      </c>
    </row>
    <row r="12" spans="1:4" s="75" customFormat="1" ht="30">
      <c r="A12" s="71">
        <v>2</v>
      </c>
      <c r="B12" s="72" t="s">
        <v>12</v>
      </c>
      <c r="C12" s="73" t="s">
        <v>11</v>
      </c>
      <c r="D12" s="74">
        <v>1216294.71</v>
      </c>
    </row>
    <row r="13" spans="1:4" s="75" customFormat="1" ht="30">
      <c r="A13" s="71">
        <v>3</v>
      </c>
      <c r="B13" s="72" t="s">
        <v>13</v>
      </c>
      <c r="C13" s="73" t="s">
        <v>11</v>
      </c>
      <c r="D13" s="74">
        <v>115160.01</v>
      </c>
    </row>
    <row r="14" spans="1:4" s="93" customFormat="1" ht="15">
      <c r="A14" s="92"/>
      <c r="B14" s="104" t="s">
        <v>14</v>
      </c>
      <c r="C14" s="105"/>
      <c r="D14" s="104"/>
    </row>
    <row r="15" spans="1:4" s="89" customFormat="1" ht="15">
      <c r="A15" s="86" t="s">
        <v>15</v>
      </c>
      <c r="B15" s="86" t="s">
        <v>16</v>
      </c>
      <c r="C15" s="87" t="s">
        <v>17</v>
      </c>
      <c r="D15" s="88">
        <v>44388.16</v>
      </c>
    </row>
    <row r="16" spans="1:4" s="89" customFormat="1" ht="15">
      <c r="A16" s="86" t="s">
        <v>18</v>
      </c>
      <c r="B16" s="86" t="s">
        <v>19</v>
      </c>
      <c r="C16" s="90" t="s">
        <v>20</v>
      </c>
      <c r="D16" s="91">
        <f>D13/D15</f>
        <v>2.594385755120284</v>
      </c>
    </row>
    <row r="17" spans="1:4" s="75" customFormat="1" ht="15">
      <c r="A17" s="71">
        <v>4</v>
      </c>
      <c r="B17" s="72" t="s">
        <v>21</v>
      </c>
      <c r="C17" s="73" t="s">
        <v>11</v>
      </c>
      <c r="D17" s="74">
        <v>196622.33</v>
      </c>
    </row>
    <row r="18" spans="1:4" s="75" customFormat="1" ht="15">
      <c r="A18" s="71">
        <v>5</v>
      </c>
      <c r="B18" s="72" t="s">
        <v>22</v>
      </c>
      <c r="C18" s="73" t="s">
        <v>11</v>
      </c>
      <c r="D18" s="74">
        <v>50377.06</v>
      </c>
    </row>
    <row r="19" spans="1:4" s="75" customFormat="1" ht="31.5" customHeight="1">
      <c r="A19" s="71">
        <v>6</v>
      </c>
      <c r="B19" s="72" t="s">
        <v>23</v>
      </c>
      <c r="C19" s="73" t="s">
        <v>11</v>
      </c>
      <c r="D19" s="74">
        <v>286008.09</v>
      </c>
    </row>
    <row r="20" spans="1:4" s="75" customFormat="1" ht="30">
      <c r="A20" s="71">
        <v>7</v>
      </c>
      <c r="B20" s="72" t="s">
        <v>24</v>
      </c>
      <c r="C20" s="73" t="s">
        <v>11</v>
      </c>
      <c r="D20" s="74">
        <v>0</v>
      </c>
    </row>
    <row r="21" spans="1:4" s="75" customFormat="1" ht="15">
      <c r="A21" s="71">
        <v>8</v>
      </c>
      <c r="B21" s="72" t="s">
        <v>25</v>
      </c>
      <c r="C21" s="73" t="s">
        <v>11</v>
      </c>
      <c r="D21" s="74">
        <v>163753.67</v>
      </c>
    </row>
    <row r="22" spans="1:4" s="75" customFormat="1" ht="15">
      <c r="A22" s="71">
        <v>9</v>
      </c>
      <c r="B22" s="72" t="s">
        <v>26</v>
      </c>
      <c r="C22" s="73" t="s">
        <v>11</v>
      </c>
      <c r="D22" s="74">
        <v>115953.42</v>
      </c>
    </row>
    <row r="23" spans="1:4" s="75" customFormat="1" ht="15">
      <c r="A23" s="71">
        <v>10</v>
      </c>
      <c r="B23" s="72" t="s">
        <v>27</v>
      </c>
      <c r="C23" s="73" t="s">
        <v>11</v>
      </c>
      <c r="D23" s="74">
        <v>232367.33</v>
      </c>
    </row>
    <row r="24" spans="1:4" s="75" customFormat="1" ht="30">
      <c r="A24" s="71">
        <v>11</v>
      </c>
      <c r="B24" s="72" t="s">
        <v>28</v>
      </c>
      <c r="C24" s="73" t="s">
        <v>11</v>
      </c>
      <c r="D24" s="74">
        <f>D11-D12</f>
        <v>215273.97999999998</v>
      </c>
    </row>
    <row r="25" spans="1:4" s="80" customFormat="1" ht="30">
      <c r="A25" s="76">
        <v>12</v>
      </c>
      <c r="B25" s="77" t="s">
        <v>29</v>
      </c>
      <c r="C25" s="78" t="s">
        <v>11</v>
      </c>
      <c r="D25" s="79">
        <v>91823</v>
      </c>
    </row>
    <row r="26" spans="1:4" s="103" customFormat="1" ht="15">
      <c r="A26" s="99"/>
      <c r="B26" s="100" t="s">
        <v>14</v>
      </c>
      <c r="C26" s="101"/>
      <c r="D26" s="102"/>
    </row>
    <row r="27" spans="1:4" s="98" customFormat="1" ht="30">
      <c r="A27" s="94" t="s">
        <v>30</v>
      </c>
      <c r="B27" s="95" t="s">
        <v>49</v>
      </c>
      <c r="C27" s="96" t="s">
        <v>11</v>
      </c>
      <c r="D27" s="97">
        <v>176672.48</v>
      </c>
    </row>
    <row r="28" spans="1:4" s="80" customFormat="1" ht="15">
      <c r="A28" s="76">
        <v>13</v>
      </c>
      <c r="B28" s="77" t="s">
        <v>31</v>
      </c>
      <c r="C28" s="78" t="s">
        <v>32</v>
      </c>
      <c r="D28" s="79">
        <v>7288.304</v>
      </c>
    </row>
    <row r="29" spans="1:4" s="80" customFormat="1" ht="15">
      <c r="A29" s="76">
        <v>14</v>
      </c>
      <c r="B29" s="77" t="s">
        <v>33</v>
      </c>
      <c r="C29" s="78" t="s">
        <v>34</v>
      </c>
      <c r="D29" s="81">
        <v>889.1</v>
      </c>
    </row>
    <row r="30" spans="1:4" s="85" customFormat="1" ht="15" hidden="1">
      <c r="A30" s="116">
        <v>15</v>
      </c>
      <c r="B30" s="114" t="s">
        <v>48</v>
      </c>
      <c r="C30" s="83" t="s">
        <v>35</v>
      </c>
      <c r="D30" s="84">
        <v>5.4</v>
      </c>
    </row>
    <row r="31" spans="1:4" s="80" customFormat="1" ht="15">
      <c r="A31" s="117"/>
      <c r="B31" s="115"/>
      <c r="C31" s="78" t="s">
        <v>50</v>
      </c>
      <c r="D31" s="79">
        <v>417.105</v>
      </c>
    </row>
    <row r="32" spans="1:4" s="80" customFormat="1" ht="15">
      <c r="A32" s="76">
        <v>16</v>
      </c>
      <c r="B32" s="77" t="s">
        <v>36</v>
      </c>
      <c r="C32" s="78" t="s">
        <v>37</v>
      </c>
      <c r="D32" s="79">
        <v>2633.57</v>
      </c>
    </row>
    <row r="33" spans="1:4" s="80" customFormat="1" ht="15">
      <c r="A33" s="76">
        <v>17</v>
      </c>
      <c r="B33" s="77" t="s">
        <v>38</v>
      </c>
      <c r="C33" s="78" t="s">
        <v>39</v>
      </c>
      <c r="D33" s="79">
        <v>2046.01</v>
      </c>
    </row>
    <row r="34" spans="1:4" s="80" customFormat="1" ht="15">
      <c r="A34" s="76">
        <v>18</v>
      </c>
      <c r="B34" s="77" t="s">
        <v>40</v>
      </c>
      <c r="C34" s="78" t="s">
        <v>41</v>
      </c>
      <c r="D34" s="81">
        <v>357</v>
      </c>
    </row>
    <row r="35" spans="1:4" s="80" customFormat="1" ht="15.75" customHeight="1">
      <c r="A35" s="76">
        <v>19</v>
      </c>
      <c r="B35" s="77" t="s">
        <v>42</v>
      </c>
      <c r="C35" s="78" t="s">
        <v>43</v>
      </c>
      <c r="D35" s="79">
        <v>6.09</v>
      </c>
    </row>
    <row r="36" s="75" customFormat="1" ht="15">
      <c r="C36" s="82"/>
    </row>
    <row r="37" s="75" customFormat="1" ht="15">
      <c r="C37" s="82"/>
    </row>
    <row r="38" s="75" customFormat="1" ht="15">
      <c r="C38" s="82"/>
    </row>
    <row r="39" s="75" customFormat="1" ht="15">
      <c r="C39" s="82"/>
    </row>
    <row r="40" s="75" customFormat="1" ht="15">
      <c r="C40" s="82"/>
    </row>
    <row r="41" s="75" customFormat="1" ht="15">
      <c r="C41" s="82"/>
    </row>
    <row r="42" s="75" customFormat="1" ht="15">
      <c r="C42" s="82"/>
    </row>
    <row r="43" s="75" customFormat="1" ht="15">
      <c r="C43" s="82"/>
    </row>
    <row r="44" s="75" customFormat="1" ht="15">
      <c r="C44" s="82"/>
    </row>
  </sheetData>
  <sheetProtection/>
  <mergeCells count="5">
    <mergeCell ref="A2:D2"/>
    <mergeCell ref="A3:D4"/>
    <mergeCell ref="A6:D6"/>
    <mergeCell ref="B30:B31"/>
    <mergeCell ref="A30:A31"/>
  </mergeCells>
  <printOptions horizontalCentered="1"/>
  <pageMargins left="0.1968503937007874" right="0.1968503937007874" top="0.1968503937007874" bottom="0.1968503937007874" header="0.31496062992125984" footer="0.31496062992125984"/>
  <pageSetup horizontalDpi="600" verticalDpi="600" orientation="portrait" paperSize="9" scale="97" r:id="rId1"/>
  <headerFooter alignWithMargins="0">
    <oddFooter>&amp;C&amp;Z&amp;F</oddFooter>
  </headerFooter>
</worksheet>
</file>

<file path=xl/worksheets/sheet2.xml><?xml version="1.0" encoding="utf-8"?>
<worksheet xmlns="http://schemas.openxmlformats.org/spreadsheetml/2006/main" xmlns:r="http://schemas.openxmlformats.org/officeDocument/2006/relationships">
  <sheetPr codeName="Лист2"/>
  <dimension ref="A1:M194"/>
  <sheetViews>
    <sheetView view="pageBreakPreview" zoomScale="75" zoomScaleSheetLayoutView="75" workbookViewId="0" topLeftCell="A1">
      <pane xSplit="2" ySplit="16" topLeftCell="C188" activePane="bottomRight" state="frozen"/>
      <selection pane="topLeft" activeCell="A1" sqref="A1"/>
      <selection pane="topRight" activeCell="C1" sqref="C1"/>
      <selection pane="bottomLeft" activeCell="A17" sqref="A17"/>
      <selection pane="bottomRight" activeCell="A9" sqref="A9:L194"/>
    </sheetView>
  </sheetViews>
  <sheetFormatPr defaultColWidth="9.140625" defaultRowHeight="12.75"/>
  <cols>
    <col min="1" max="1" width="77.57421875" style="1" customWidth="1"/>
    <col min="2" max="2" width="14.140625" style="1" customWidth="1"/>
    <col min="3" max="3" width="13.421875" style="1" customWidth="1"/>
    <col min="4" max="7" width="12.00390625" style="1" customWidth="1"/>
    <col min="8" max="8" width="13.28125" style="1" customWidth="1"/>
    <col min="9" max="9" width="10.421875" style="1" customWidth="1"/>
    <col min="10" max="10" width="13.00390625" style="1" customWidth="1"/>
    <col min="11" max="11" width="12.8515625" style="1" customWidth="1"/>
    <col min="12" max="12" width="13.00390625" style="1" customWidth="1"/>
    <col min="13" max="13" width="8.28125" style="1" customWidth="1"/>
    <col min="14" max="16384" width="10.28125" style="1" customWidth="1"/>
  </cols>
  <sheetData>
    <row r="1" spans="9:13" ht="14.25">
      <c r="I1" s="5"/>
      <c r="M1" s="60" t="s">
        <v>86</v>
      </c>
    </row>
    <row r="2" spans="1:13" ht="18.75">
      <c r="A2" s="121" t="s">
        <v>52</v>
      </c>
      <c r="B2" s="121"/>
      <c r="C2" s="121"/>
      <c r="D2" s="121"/>
      <c r="E2" s="121"/>
      <c r="F2" s="121"/>
      <c r="G2" s="121"/>
      <c r="H2" s="121"/>
      <c r="I2" s="121"/>
      <c r="J2" s="121"/>
      <c r="K2" s="121"/>
      <c r="L2" s="121"/>
      <c r="M2" s="121"/>
    </row>
    <row r="3" spans="1:13" s="7" customFormat="1" ht="18" customHeight="1">
      <c r="A3" s="6" t="s">
        <v>53</v>
      </c>
      <c r="B3" s="9" t="s">
        <v>54</v>
      </c>
      <c r="C3" s="6"/>
      <c r="D3" s="6"/>
      <c r="G3" s="8"/>
      <c r="H3" s="8"/>
      <c r="I3" s="8"/>
      <c r="J3" s="8"/>
      <c r="K3" s="8"/>
      <c r="L3" s="8"/>
      <c r="M3" s="8"/>
    </row>
    <row r="4" spans="1:13" s="7" customFormat="1" ht="18" customHeight="1">
      <c r="A4" s="6" t="s">
        <v>56</v>
      </c>
      <c r="B4" s="10" t="s">
        <v>57</v>
      </c>
      <c r="C4" s="6"/>
      <c r="D4" s="6"/>
      <c r="F4" s="9"/>
      <c r="G4" s="8"/>
      <c r="H4" s="8"/>
      <c r="I4" s="8"/>
      <c r="J4" s="8"/>
      <c r="K4" s="8"/>
      <c r="L4" s="8"/>
      <c r="M4" s="8"/>
    </row>
    <row r="5" spans="1:13" s="7" customFormat="1" ht="33.75" customHeight="1">
      <c r="A5" s="11" t="s">
        <v>61</v>
      </c>
      <c r="B5" s="122" t="s">
        <v>62</v>
      </c>
      <c r="C5" s="122"/>
      <c r="D5" s="122"/>
      <c r="E5" s="122"/>
      <c r="F5" s="122"/>
      <c r="G5" s="122"/>
      <c r="H5" s="122"/>
      <c r="I5" s="122"/>
      <c r="J5" s="122"/>
      <c r="K5" s="122"/>
      <c r="L5" s="122"/>
      <c r="M5" s="122"/>
    </row>
    <row r="6" spans="1:13" s="7" customFormat="1" ht="18" customHeight="1">
      <c r="A6" s="6" t="s">
        <v>58</v>
      </c>
      <c r="B6" s="10" t="s">
        <v>59</v>
      </c>
      <c r="C6" s="6"/>
      <c r="D6" s="6"/>
      <c r="F6" s="9"/>
      <c r="G6" s="8"/>
      <c r="H6" s="8"/>
      <c r="I6" s="8"/>
      <c r="J6" s="8"/>
      <c r="K6" s="8"/>
      <c r="L6" s="8"/>
      <c r="M6" s="8"/>
    </row>
    <row r="7" spans="1:13" s="7" customFormat="1" ht="18" customHeight="1">
      <c r="A7" s="6" t="s">
        <v>60</v>
      </c>
      <c r="B7" s="9" t="s">
        <v>55</v>
      </c>
      <c r="C7" s="6"/>
      <c r="D7" s="110"/>
      <c r="E7" s="110"/>
      <c r="F7" s="110"/>
      <c r="G7" s="110"/>
      <c r="H7" s="8"/>
      <c r="I7" s="8"/>
      <c r="J7" s="8"/>
      <c r="K7" s="8"/>
      <c r="L7" s="8"/>
      <c r="M7" s="8"/>
    </row>
    <row r="8" spans="1:11" ht="10.5" customHeight="1" thickBot="1">
      <c r="A8" s="3"/>
      <c r="B8" s="2"/>
      <c r="C8" s="2"/>
      <c r="D8" s="2"/>
      <c r="E8" s="2"/>
      <c r="F8" s="2"/>
      <c r="G8" s="2"/>
      <c r="H8" s="2"/>
      <c r="I8" s="2"/>
      <c r="J8" s="2"/>
      <c r="K8" s="4"/>
    </row>
    <row r="9" spans="1:13" s="12" customFormat="1" ht="12.75">
      <c r="A9" s="118" t="s">
        <v>64</v>
      </c>
      <c r="B9" s="123" t="str">
        <f>"Утверждено на "&amp;'[1]Прибыль'!$G$8&amp;" год"</f>
        <v>Утверждено на 2010 год</v>
      </c>
      <c r="C9" s="126" t="str">
        <f>"В течение  "&amp;'[1]Прибыль'!$G$8&amp;" года"</f>
        <v>В течение  2010 года</v>
      </c>
      <c r="D9" s="127"/>
      <c r="E9" s="127"/>
      <c r="F9" s="127"/>
      <c r="G9" s="127"/>
      <c r="H9" s="127"/>
      <c r="I9" s="127"/>
      <c r="J9" s="127"/>
      <c r="K9" s="127"/>
      <c r="L9" s="128"/>
      <c r="M9" s="14"/>
    </row>
    <row r="10" spans="1:13" s="12" customFormat="1" ht="12.75">
      <c r="A10" s="119"/>
      <c r="B10" s="124"/>
      <c r="C10" s="129" t="s">
        <v>65</v>
      </c>
      <c r="D10" s="130"/>
      <c r="E10" s="130"/>
      <c r="F10" s="130"/>
      <c r="G10" s="131"/>
      <c r="H10" s="129" t="s">
        <v>66</v>
      </c>
      <c r="I10" s="130"/>
      <c r="J10" s="130"/>
      <c r="K10" s="130"/>
      <c r="L10" s="132"/>
      <c r="M10" s="14"/>
    </row>
    <row r="11" spans="1:13" s="12" customFormat="1" ht="12.75">
      <c r="A11" s="120"/>
      <c r="B11" s="125"/>
      <c r="C11" s="40" t="s">
        <v>63</v>
      </c>
      <c r="D11" s="38" t="s">
        <v>67</v>
      </c>
      <c r="E11" s="38" t="s">
        <v>68</v>
      </c>
      <c r="F11" s="38" t="s">
        <v>69</v>
      </c>
      <c r="G11" s="39" t="s">
        <v>70</v>
      </c>
      <c r="H11" s="40" t="s">
        <v>63</v>
      </c>
      <c r="I11" s="15" t="s">
        <v>67</v>
      </c>
      <c r="J11" s="15" t="s">
        <v>68</v>
      </c>
      <c r="K11" s="15" t="s">
        <v>69</v>
      </c>
      <c r="L11" s="16" t="s">
        <v>70</v>
      </c>
      <c r="M11" s="14"/>
    </row>
    <row r="12" spans="1:13" s="21" customFormat="1" ht="9">
      <c r="A12" s="56" t="s">
        <v>71</v>
      </c>
      <c r="B12" s="57">
        <v>1</v>
      </c>
      <c r="C12" s="17">
        <v>2</v>
      </c>
      <c r="D12" s="18" t="s">
        <v>72</v>
      </c>
      <c r="E12" s="18" t="s">
        <v>73</v>
      </c>
      <c r="F12" s="18" t="s">
        <v>74</v>
      </c>
      <c r="G12" s="30" t="s">
        <v>75</v>
      </c>
      <c r="H12" s="17" t="s">
        <v>76</v>
      </c>
      <c r="I12" s="18" t="s">
        <v>77</v>
      </c>
      <c r="J12" s="18" t="s">
        <v>78</v>
      </c>
      <c r="K12" s="18" t="s">
        <v>79</v>
      </c>
      <c r="L12" s="19" t="s">
        <v>80</v>
      </c>
      <c r="M12" s="20"/>
    </row>
    <row r="13" spans="1:13" s="21" customFormat="1" ht="12.75" customHeight="1">
      <c r="A13" s="41" t="s">
        <v>63</v>
      </c>
      <c r="B13" s="42">
        <f>SUM(B14:B14)</f>
        <v>165037.5</v>
      </c>
      <c r="C13" s="45">
        <f aca="true" t="shared" si="0" ref="C13:L13">SUM(C14:C15)</f>
        <v>274568.8942148636</v>
      </c>
      <c r="D13" s="43">
        <f t="shared" si="0"/>
        <v>60599.2644810772</v>
      </c>
      <c r="E13" s="43">
        <f t="shared" si="0"/>
        <v>89504.39339456106</v>
      </c>
      <c r="F13" s="43">
        <f t="shared" si="0"/>
        <v>35648.30062339554</v>
      </c>
      <c r="G13" s="44">
        <f t="shared" si="0"/>
        <v>88816.93571582978</v>
      </c>
      <c r="H13" s="45">
        <f t="shared" si="0"/>
        <v>377797.69200000004</v>
      </c>
      <c r="I13" s="22">
        <f t="shared" si="0"/>
        <v>0</v>
      </c>
      <c r="J13" s="22">
        <f t="shared" si="0"/>
        <v>61240.759</v>
      </c>
      <c r="K13" s="22">
        <f t="shared" si="0"/>
        <v>206784.388</v>
      </c>
      <c r="L13" s="23">
        <f t="shared" si="0"/>
        <v>109772.545</v>
      </c>
      <c r="M13" s="14"/>
    </row>
    <row r="14" spans="1:13" s="12" customFormat="1" ht="12.75">
      <c r="A14" s="46" t="s">
        <v>81</v>
      </c>
      <c r="B14" s="47">
        <v>165037.5</v>
      </c>
      <c r="C14" s="49">
        <f>SUM(D14:G14)</f>
        <v>132610.62708757474</v>
      </c>
      <c r="D14" s="48">
        <v>29268.087657419765</v>
      </c>
      <c r="E14" s="13">
        <v>43228.6176082913</v>
      </c>
      <c r="F14" s="13">
        <v>17217.330877165885</v>
      </c>
      <c r="G14" s="24">
        <v>42896.590944697775</v>
      </c>
      <c r="H14" s="49">
        <f>I14+J14+K14+L14</f>
        <v>201125.209</v>
      </c>
      <c r="I14" s="48">
        <f>SUM(I17:I149)</f>
        <v>0</v>
      </c>
      <c r="J14" s="13">
        <f>SUM(J17:J149)</f>
        <v>33570.265</v>
      </c>
      <c r="K14" s="13">
        <f>SUM(K17:K149)</f>
        <v>89404.73400000001</v>
      </c>
      <c r="L14" s="24">
        <f>SUM(L17:L149)</f>
        <v>78150.20999999999</v>
      </c>
      <c r="M14" s="14"/>
    </row>
    <row r="15" spans="1:13" s="12" customFormat="1" ht="12.75">
      <c r="A15" s="27" t="s">
        <v>51</v>
      </c>
      <c r="B15" s="28">
        <v>176670.89</v>
      </c>
      <c r="C15" s="34">
        <f>D15+E15+F15+G15</f>
        <v>141958.26712728885</v>
      </c>
      <c r="D15" s="13">
        <v>31331.176823657443</v>
      </c>
      <c r="E15" s="13">
        <v>46275.77578626976</v>
      </c>
      <c r="F15" s="13">
        <v>18430.969746229657</v>
      </c>
      <c r="G15" s="24">
        <v>45920.344771132004</v>
      </c>
      <c r="H15" s="34">
        <f>I15+J15+K15+L15</f>
        <v>176672.483</v>
      </c>
      <c r="I15" s="13">
        <f>SUM(I150:I194)</f>
        <v>0</v>
      </c>
      <c r="J15" s="13">
        <f>SUM(J150:J194)</f>
        <v>27670.494</v>
      </c>
      <c r="K15" s="13">
        <f>SUM(K150:K194)</f>
        <v>117379.654</v>
      </c>
      <c r="L15" s="24">
        <f>SUM(L150:L194)</f>
        <v>31622.335000000006</v>
      </c>
      <c r="M15" s="14"/>
    </row>
    <row r="16" spans="1:12" ht="14.25">
      <c r="A16" s="59" t="s">
        <v>85</v>
      </c>
      <c r="B16" s="58"/>
      <c r="C16" s="55"/>
      <c r="D16" s="54"/>
      <c r="E16" s="54"/>
      <c r="F16" s="54"/>
      <c r="G16" s="54"/>
      <c r="H16" s="55"/>
      <c r="I16" s="54"/>
      <c r="J16" s="35"/>
      <c r="K16" s="35"/>
      <c r="L16" s="36"/>
    </row>
    <row r="17" spans="1:13" s="12" customFormat="1" ht="28.5">
      <c r="A17" s="106" t="s">
        <v>87</v>
      </c>
      <c r="B17" s="50"/>
      <c r="C17" s="53">
        <f aca="true" t="shared" si="1" ref="C17:C81">SUM(D17:G17)</f>
        <v>4376.844391310018</v>
      </c>
      <c r="D17" s="51">
        <f aca="true" t="shared" si="2" ref="D17:D56">$C$14/$H$14*$H17</f>
        <v>4376.844391310018</v>
      </c>
      <c r="E17" s="51"/>
      <c r="F17" s="51"/>
      <c r="G17" s="52"/>
      <c r="H17" s="53">
        <f>SUM(I17:L17)</f>
        <v>6638.184</v>
      </c>
      <c r="I17" s="51"/>
      <c r="J17" s="26"/>
      <c r="K17" s="26">
        <v>6638.184</v>
      </c>
      <c r="L17" s="37"/>
      <c r="M17" s="33" t="s">
        <v>0</v>
      </c>
    </row>
    <row r="18" spans="1:13" s="12" customFormat="1" ht="42.75">
      <c r="A18" s="106" t="s">
        <v>88</v>
      </c>
      <c r="B18" s="29"/>
      <c r="C18" s="53">
        <f t="shared" si="1"/>
        <v>1208.4410645029807</v>
      </c>
      <c r="D18" s="51">
        <f t="shared" si="2"/>
        <v>1208.4410645029807</v>
      </c>
      <c r="E18" s="26"/>
      <c r="F18" s="26"/>
      <c r="G18" s="31"/>
      <c r="H18" s="34">
        <f aca="true" t="shared" si="3" ref="H18:H81">SUM(I18:L18)</f>
        <v>1832.794</v>
      </c>
      <c r="I18" s="26"/>
      <c r="J18" s="26"/>
      <c r="K18" s="26">
        <v>1832.794</v>
      </c>
      <c r="L18" s="37"/>
      <c r="M18" s="33" t="s">
        <v>0</v>
      </c>
    </row>
    <row r="19" spans="1:13" s="12" customFormat="1" ht="28.5">
      <c r="A19" s="106" t="s">
        <v>89</v>
      </c>
      <c r="B19" s="29"/>
      <c r="C19" s="53">
        <f t="shared" si="1"/>
        <v>235.84194472712161</v>
      </c>
      <c r="D19" s="51">
        <f t="shared" si="2"/>
        <v>235.84194472712161</v>
      </c>
      <c r="E19" s="26"/>
      <c r="F19" s="26"/>
      <c r="G19" s="31"/>
      <c r="H19" s="34">
        <f t="shared" si="3"/>
        <v>357.692</v>
      </c>
      <c r="I19" s="26"/>
      <c r="J19" s="26"/>
      <c r="K19" s="26">
        <v>357.692</v>
      </c>
      <c r="L19" s="37"/>
      <c r="M19" s="33" t="s">
        <v>0</v>
      </c>
    </row>
    <row r="20" spans="1:13" s="12" customFormat="1" ht="28.5">
      <c r="A20" s="106" t="s">
        <v>90</v>
      </c>
      <c r="B20" s="29"/>
      <c r="C20" s="53">
        <f t="shared" si="1"/>
        <v>328.40060469377823</v>
      </c>
      <c r="D20" s="51">
        <f t="shared" si="2"/>
        <v>328.40060469377823</v>
      </c>
      <c r="E20" s="26"/>
      <c r="F20" s="26"/>
      <c r="G20" s="31"/>
      <c r="H20" s="34">
        <f t="shared" si="3"/>
        <v>498.072</v>
      </c>
      <c r="I20" s="26"/>
      <c r="J20" s="26"/>
      <c r="K20" s="26">
        <v>498.072</v>
      </c>
      <c r="L20" s="37"/>
      <c r="M20" s="33" t="s">
        <v>0</v>
      </c>
    </row>
    <row r="21" spans="1:13" s="12" customFormat="1" ht="28.5">
      <c r="A21" s="106" t="s">
        <v>91</v>
      </c>
      <c r="B21" s="29"/>
      <c r="C21" s="53">
        <f t="shared" si="1"/>
        <v>242.83098729477055</v>
      </c>
      <c r="D21" s="51">
        <f t="shared" si="2"/>
        <v>242.83098729477055</v>
      </c>
      <c r="E21" s="26"/>
      <c r="F21" s="26"/>
      <c r="G21" s="31"/>
      <c r="H21" s="34">
        <f t="shared" si="3"/>
        <v>368.292</v>
      </c>
      <c r="I21" s="26"/>
      <c r="J21" s="26"/>
      <c r="K21" s="26">
        <v>368.292</v>
      </c>
      <c r="L21" s="37"/>
      <c r="M21" s="33" t="s">
        <v>0</v>
      </c>
    </row>
    <row r="22" spans="1:13" s="12" customFormat="1" ht="28.5">
      <c r="A22" s="106" t="s">
        <v>92</v>
      </c>
      <c r="B22" s="29"/>
      <c r="C22" s="53">
        <f t="shared" si="1"/>
        <v>1236.2772342313772</v>
      </c>
      <c r="D22" s="51">
        <f t="shared" si="2"/>
        <v>1236.2772342313772</v>
      </c>
      <c r="E22" s="26"/>
      <c r="F22" s="26"/>
      <c r="G22" s="31"/>
      <c r="H22" s="34">
        <f t="shared" si="3"/>
        <v>1875.012</v>
      </c>
      <c r="I22" s="26"/>
      <c r="J22" s="26"/>
      <c r="K22" s="26">
        <v>1875.012</v>
      </c>
      <c r="L22" s="37"/>
      <c r="M22" s="33" t="s">
        <v>0</v>
      </c>
    </row>
    <row r="23" spans="1:13" s="12" customFormat="1" ht="42.75">
      <c r="A23" s="106" t="s">
        <v>93</v>
      </c>
      <c r="B23" s="29"/>
      <c r="C23" s="53">
        <f t="shared" si="1"/>
        <v>2878.592127241259</v>
      </c>
      <c r="D23" s="51">
        <f t="shared" si="2"/>
        <v>2878.592127241259</v>
      </c>
      <c r="E23" s="26"/>
      <c r="F23" s="26"/>
      <c r="G23" s="31"/>
      <c r="H23" s="34">
        <f t="shared" si="3"/>
        <v>4365.845</v>
      </c>
      <c r="I23" s="26"/>
      <c r="J23" s="26"/>
      <c r="K23" s="26">
        <v>4365.845</v>
      </c>
      <c r="L23" s="37"/>
      <c r="M23" s="33" t="s">
        <v>0</v>
      </c>
    </row>
    <row r="24" spans="1:13" s="12" customFormat="1" ht="28.5">
      <c r="A24" s="106" t="s">
        <v>94</v>
      </c>
      <c r="B24" s="29"/>
      <c r="C24" s="53">
        <f t="shared" si="1"/>
        <v>296.88595680642754</v>
      </c>
      <c r="D24" s="51">
        <f t="shared" si="2"/>
        <v>296.88595680642754</v>
      </c>
      <c r="E24" s="26"/>
      <c r="F24" s="26"/>
      <c r="G24" s="31"/>
      <c r="H24" s="34">
        <f t="shared" si="3"/>
        <v>450.275</v>
      </c>
      <c r="I24" s="26"/>
      <c r="J24" s="26"/>
      <c r="K24" s="26">
        <v>450.275</v>
      </c>
      <c r="L24" s="37"/>
      <c r="M24" s="33" t="s">
        <v>0</v>
      </c>
    </row>
    <row r="25" spans="1:13" s="12" customFormat="1" ht="28.5">
      <c r="A25" s="106" t="s">
        <v>95</v>
      </c>
      <c r="B25" s="29"/>
      <c r="C25" s="53">
        <f t="shared" si="1"/>
        <v>408.62887927764206</v>
      </c>
      <c r="D25" s="51">
        <f t="shared" si="2"/>
        <v>408.62887927764206</v>
      </c>
      <c r="E25" s="26"/>
      <c r="F25" s="26"/>
      <c r="G25" s="31"/>
      <c r="H25" s="34">
        <f t="shared" si="3"/>
        <v>619.751</v>
      </c>
      <c r="I25" s="26"/>
      <c r="J25" s="26"/>
      <c r="K25" s="26">
        <v>619.751</v>
      </c>
      <c r="L25" s="37"/>
      <c r="M25" s="33" t="s">
        <v>0</v>
      </c>
    </row>
    <row r="26" spans="1:13" s="12" customFormat="1" ht="28.5">
      <c r="A26" s="107" t="s">
        <v>96</v>
      </c>
      <c r="B26" s="29"/>
      <c r="C26" s="53">
        <f t="shared" si="1"/>
        <v>146.40857360675332</v>
      </c>
      <c r="D26" s="51">
        <f t="shared" si="2"/>
        <v>146.40857360675332</v>
      </c>
      <c r="E26" s="26"/>
      <c r="F26" s="26"/>
      <c r="G26" s="31"/>
      <c r="H26" s="34">
        <f t="shared" si="3"/>
        <v>222.052</v>
      </c>
      <c r="I26" s="26"/>
      <c r="J26" s="26"/>
      <c r="K26" s="26"/>
      <c r="L26" s="37">
        <v>222.052</v>
      </c>
      <c r="M26" s="33" t="s">
        <v>0</v>
      </c>
    </row>
    <row r="27" spans="1:13" s="12" customFormat="1" ht="28.5">
      <c r="A27" s="106" t="s">
        <v>97</v>
      </c>
      <c r="B27" s="29"/>
      <c r="C27" s="53">
        <f t="shared" si="1"/>
        <v>1402.2538083402708</v>
      </c>
      <c r="D27" s="51">
        <f t="shared" si="2"/>
        <v>1402.2538083402708</v>
      </c>
      <c r="E27" s="26"/>
      <c r="F27" s="26"/>
      <c r="G27" s="31"/>
      <c r="H27" s="34">
        <f t="shared" si="3"/>
        <v>2126.742</v>
      </c>
      <c r="I27" s="26"/>
      <c r="J27" s="26"/>
      <c r="K27" s="26">
        <v>2126.742</v>
      </c>
      <c r="L27" s="37"/>
      <c r="M27" s="33" t="s">
        <v>0</v>
      </c>
    </row>
    <row r="28" spans="1:13" s="12" customFormat="1" ht="30.75" customHeight="1">
      <c r="A28" s="106" t="s">
        <v>98</v>
      </c>
      <c r="B28" s="29"/>
      <c r="C28" s="53">
        <f t="shared" si="1"/>
        <v>3133.0038262018957</v>
      </c>
      <c r="D28" s="51">
        <f t="shared" si="2"/>
        <v>3133.0038262018957</v>
      </c>
      <c r="E28" s="26"/>
      <c r="F28" s="26"/>
      <c r="G28" s="31"/>
      <c r="H28" s="34">
        <f t="shared" si="3"/>
        <v>4751.701</v>
      </c>
      <c r="I28" s="26"/>
      <c r="J28" s="26"/>
      <c r="K28" s="26"/>
      <c r="L28" s="37">
        <v>4751.701</v>
      </c>
      <c r="M28" s="33" t="s">
        <v>0</v>
      </c>
    </row>
    <row r="29" spans="1:13" s="12" customFormat="1" ht="28.5">
      <c r="A29" s="106" t="s">
        <v>99</v>
      </c>
      <c r="B29" s="29"/>
      <c r="C29" s="53">
        <f t="shared" si="1"/>
        <v>104.89300141128008</v>
      </c>
      <c r="D29" s="51">
        <f t="shared" si="2"/>
        <v>104.89300141128008</v>
      </c>
      <c r="E29" s="25"/>
      <c r="F29" s="26"/>
      <c r="G29" s="31"/>
      <c r="H29" s="34">
        <f t="shared" si="3"/>
        <v>159.087</v>
      </c>
      <c r="I29" s="26"/>
      <c r="J29" s="26"/>
      <c r="K29" s="26">
        <v>159.087</v>
      </c>
      <c r="L29" s="37"/>
      <c r="M29" s="33" t="s">
        <v>0</v>
      </c>
    </row>
    <row r="30" spans="1:13" s="12" customFormat="1" ht="28.5">
      <c r="A30" s="106" t="s">
        <v>100</v>
      </c>
      <c r="B30" s="29"/>
      <c r="C30" s="53">
        <f t="shared" si="1"/>
        <v>129.62036588434978</v>
      </c>
      <c r="D30" s="51">
        <f t="shared" si="2"/>
        <v>129.62036588434978</v>
      </c>
      <c r="E30" s="25"/>
      <c r="F30" s="26"/>
      <c r="G30" s="31"/>
      <c r="H30" s="34">
        <f t="shared" si="3"/>
        <v>196.59</v>
      </c>
      <c r="I30" s="26"/>
      <c r="J30" s="26"/>
      <c r="K30" s="26"/>
      <c r="L30" s="37">
        <v>196.59</v>
      </c>
      <c r="M30" s="33" t="s">
        <v>0</v>
      </c>
    </row>
    <row r="31" spans="1:13" s="12" customFormat="1" ht="28.5">
      <c r="A31" s="106" t="s">
        <v>101</v>
      </c>
      <c r="B31" s="29"/>
      <c r="C31" s="53">
        <f t="shared" si="1"/>
        <v>50.23934787590373</v>
      </c>
      <c r="D31" s="51">
        <f t="shared" si="2"/>
        <v>50.23934787590373</v>
      </c>
      <c r="E31" s="25"/>
      <c r="F31" s="26"/>
      <c r="G31" s="31"/>
      <c r="H31" s="34">
        <f t="shared" si="3"/>
        <v>76.196</v>
      </c>
      <c r="I31" s="26"/>
      <c r="J31" s="26"/>
      <c r="K31" s="26"/>
      <c r="L31" s="37">
        <v>76.196</v>
      </c>
      <c r="M31" s="33" t="s">
        <v>0</v>
      </c>
    </row>
    <row r="32" spans="1:13" s="12" customFormat="1" ht="28.5">
      <c r="A32" s="106" t="s">
        <v>102</v>
      </c>
      <c r="B32" s="29"/>
      <c r="C32" s="53">
        <f t="shared" si="1"/>
        <v>276.3579519666934</v>
      </c>
      <c r="D32" s="51">
        <f t="shared" si="2"/>
        <v>276.3579519666934</v>
      </c>
      <c r="E32" s="25"/>
      <c r="F32" s="26"/>
      <c r="G32" s="31"/>
      <c r="H32" s="34">
        <f t="shared" si="3"/>
        <v>419.141</v>
      </c>
      <c r="I32" s="26"/>
      <c r="J32" s="26">
        <v>419.141</v>
      </c>
      <c r="K32" s="26"/>
      <c r="L32" s="37"/>
      <c r="M32" s="33" t="s">
        <v>0</v>
      </c>
    </row>
    <row r="33" spans="1:13" s="12" customFormat="1" ht="28.5">
      <c r="A33" s="106" t="s">
        <v>103</v>
      </c>
      <c r="B33" s="29"/>
      <c r="C33" s="53">
        <f t="shared" si="1"/>
        <v>79.63552465289061</v>
      </c>
      <c r="D33" s="51">
        <f t="shared" si="2"/>
        <v>79.63552465289061</v>
      </c>
      <c r="E33" s="25"/>
      <c r="F33" s="26"/>
      <c r="G33" s="31"/>
      <c r="H33" s="34">
        <f t="shared" si="3"/>
        <v>120.78</v>
      </c>
      <c r="I33" s="26"/>
      <c r="J33" s="26"/>
      <c r="K33" s="26">
        <v>120.78</v>
      </c>
      <c r="L33" s="37"/>
      <c r="M33" s="33" t="s">
        <v>0</v>
      </c>
    </row>
    <row r="34" spans="1:13" s="12" customFormat="1" ht="28.5">
      <c r="A34" s="106" t="s">
        <v>104</v>
      </c>
      <c r="B34" s="29"/>
      <c r="C34" s="53">
        <f t="shared" si="1"/>
        <v>187.97821198058006</v>
      </c>
      <c r="D34" s="51">
        <f t="shared" si="2"/>
        <v>187.97821198058006</v>
      </c>
      <c r="E34" s="25"/>
      <c r="F34" s="26"/>
      <c r="G34" s="31"/>
      <c r="H34" s="34">
        <f t="shared" si="3"/>
        <v>285.099</v>
      </c>
      <c r="I34" s="26"/>
      <c r="J34" s="26"/>
      <c r="K34" s="26">
        <v>285.099</v>
      </c>
      <c r="L34" s="37"/>
      <c r="M34" s="33" t="s">
        <v>0</v>
      </c>
    </row>
    <row r="35" spans="1:13" s="12" customFormat="1" ht="28.5">
      <c r="A35" s="106" t="s">
        <v>105</v>
      </c>
      <c r="B35" s="29"/>
      <c r="C35" s="53">
        <f t="shared" si="1"/>
        <v>103.74508413672568</v>
      </c>
      <c r="D35" s="51">
        <f t="shared" si="2"/>
        <v>103.74508413672568</v>
      </c>
      <c r="E35" s="25"/>
      <c r="F35" s="26"/>
      <c r="G35" s="31"/>
      <c r="H35" s="34">
        <f t="shared" si="3"/>
        <v>157.346</v>
      </c>
      <c r="I35" s="26"/>
      <c r="J35" s="26">
        <v>157.346</v>
      </c>
      <c r="K35" s="26"/>
      <c r="L35" s="37"/>
      <c r="M35" s="33" t="s">
        <v>0</v>
      </c>
    </row>
    <row r="36" spans="1:13" s="12" customFormat="1" ht="28.5">
      <c r="A36" s="106" t="s">
        <v>106</v>
      </c>
      <c r="B36" s="29"/>
      <c r="C36" s="53">
        <f t="shared" si="1"/>
        <v>67.67766842582634</v>
      </c>
      <c r="D36" s="51">
        <f t="shared" si="2"/>
        <v>67.67766842582634</v>
      </c>
      <c r="E36" s="25"/>
      <c r="F36" s="26"/>
      <c r="G36" s="31"/>
      <c r="H36" s="34">
        <f t="shared" si="3"/>
        <v>102.644</v>
      </c>
      <c r="I36" s="26"/>
      <c r="J36" s="26"/>
      <c r="K36" s="26"/>
      <c r="L36" s="37">
        <v>102.644</v>
      </c>
      <c r="M36" s="33" t="s">
        <v>0</v>
      </c>
    </row>
    <row r="37" spans="1:13" s="12" customFormat="1" ht="28.5">
      <c r="A37" s="106" t="s">
        <v>107</v>
      </c>
      <c r="B37" s="29"/>
      <c r="C37" s="53">
        <f t="shared" si="1"/>
        <v>84.33268873326148</v>
      </c>
      <c r="D37" s="51">
        <f t="shared" si="2"/>
        <v>84.33268873326148</v>
      </c>
      <c r="E37" s="25"/>
      <c r="F37" s="26"/>
      <c r="G37" s="31"/>
      <c r="H37" s="34">
        <f t="shared" si="3"/>
        <v>127.904</v>
      </c>
      <c r="I37" s="26"/>
      <c r="J37" s="26"/>
      <c r="K37" s="26">
        <v>127.904</v>
      </c>
      <c r="L37" s="37"/>
      <c r="M37" s="33" t="s">
        <v>0</v>
      </c>
    </row>
    <row r="38" spans="1:13" s="12" customFormat="1" ht="28.5">
      <c r="A38" s="106" t="s">
        <v>82</v>
      </c>
      <c r="B38" s="29"/>
      <c r="C38" s="53">
        <f t="shared" si="1"/>
        <v>217.4225208431743</v>
      </c>
      <c r="D38" s="51">
        <f t="shared" si="2"/>
        <v>217.4225208431743</v>
      </c>
      <c r="E38" s="25"/>
      <c r="F38" s="26"/>
      <c r="G38" s="31"/>
      <c r="H38" s="34">
        <f t="shared" si="3"/>
        <v>329.756</v>
      </c>
      <c r="I38" s="26"/>
      <c r="J38" s="26"/>
      <c r="K38" s="26">
        <v>329.756</v>
      </c>
      <c r="L38" s="37"/>
      <c r="M38" s="33" t="s">
        <v>0</v>
      </c>
    </row>
    <row r="39" spans="1:13" s="12" customFormat="1" ht="28.5">
      <c r="A39" s="106" t="s">
        <v>108</v>
      </c>
      <c r="B39" s="29"/>
      <c r="C39" s="53">
        <f t="shared" si="1"/>
        <v>271.4069405855164</v>
      </c>
      <c r="D39" s="51">
        <f t="shared" si="2"/>
        <v>271.4069405855164</v>
      </c>
      <c r="E39" s="25"/>
      <c r="F39" s="26"/>
      <c r="G39" s="31"/>
      <c r="H39" s="34">
        <f t="shared" si="3"/>
        <v>411.632</v>
      </c>
      <c r="I39" s="26"/>
      <c r="J39" s="26"/>
      <c r="K39" s="26">
        <v>411.632</v>
      </c>
      <c r="L39" s="37"/>
      <c r="M39" s="33" t="s">
        <v>0</v>
      </c>
    </row>
    <row r="40" spans="1:13" s="12" customFormat="1" ht="28.5">
      <c r="A40" s="106" t="s">
        <v>109</v>
      </c>
      <c r="B40" s="29"/>
      <c r="C40" s="53">
        <f t="shared" si="1"/>
        <v>197.81759709728055</v>
      </c>
      <c r="D40" s="51">
        <f t="shared" si="2"/>
        <v>197.81759709728055</v>
      </c>
      <c r="E40" s="25"/>
      <c r="F40" s="26"/>
      <c r="G40" s="31"/>
      <c r="H40" s="34">
        <f t="shared" si="3"/>
        <v>300.022</v>
      </c>
      <c r="I40" s="26"/>
      <c r="J40" s="26"/>
      <c r="K40" s="26">
        <v>300.022</v>
      </c>
      <c r="L40" s="37"/>
      <c r="M40" s="33" t="s">
        <v>0</v>
      </c>
    </row>
    <row r="41" spans="1:13" s="12" customFormat="1" ht="28.5">
      <c r="A41" s="106" t="s">
        <v>110</v>
      </c>
      <c r="B41" s="29"/>
      <c r="C41" s="53">
        <f t="shared" si="1"/>
        <v>102.16991218445082</v>
      </c>
      <c r="D41" s="51">
        <f t="shared" si="2"/>
        <v>102.16991218445082</v>
      </c>
      <c r="E41" s="26"/>
      <c r="F41" s="26"/>
      <c r="G41" s="31"/>
      <c r="H41" s="34">
        <f t="shared" si="3"/>
        <v>154.957</v>
      </c>
      <c r="I41" s="26"/>
      <c r="J41" s="26"/>
      <c r="K41" s="26"/>
      <c r="L41" s="37">
        <v>154.957</v>
      </c>
      <c r="M41" s="33" t="s">
        <v>0</v>
      </c>
    </row>
    <row r="42" spans="1:13" s="12" customFormat="1" ht="28.5">
      <c r="A42" s="106" t="s">
        <v>111</v>
      </c>
      <c r="B42" s="29"/>
      <c r="C42" s="53">
        <f t="shared" si="1"/>
        <v>171.41286240797515</v>
      </c>
      <c r="D42" s="51">
        <f t="shared" si="2"/>
        <v>171.41286240797515</v>
      </c>
      <c r="E42" s="26"/>
      <c r="F42" s="26"/>
      <c r="G42" s="32"/>
      <c r="H42" s="34">
        <f t="shared" si="3"/>
        <v>259.975</v>
      </c>
      <c r="I42" s="26"/>
      <c r="J42" s="26"/>
      <c r="K42" s="26"/>
      <c r="L42" s="37">
        <v>259.975</v>
      </c>
      <c r="M42" s="33" t="s">
        <v>0</v>
      </c>
    </row>
    <row r="43" spans="1:13" s="12" customFormat="1" ht="28.5">
      <c r="A43" s="106" t="s">
        <v>112</v>
      </c>
      <c r="B43" s="29"/>
      <c r="C43" s="53">
        <f t="shared" si="1"/>
        <v>80.27047257672513</v>
      </c>
      <c r="D43" s="51">
        <f t="shared" si="2"/>
        <v>80.27047257672513</v>
      </c>
      <c r="E43" s="26"/>
      <c r="F43" s="26"/>
      <c r="G43" s="32"/>
      <c r="H43" s="34">
        <f t="shared" si="3"/>
        <v>121.743</v>
      </c>
      <c r="I43" s="26"/>
      <c r="J43" s="26"/>
      <c r="K43" s="26">
        <v>121.743</v>
      </c>
      <c r="L43" s="37"/>
      <c r="M43" s="33" t="s">
        <v>0</v>
      </c>
    </row>
    <row r="44" spans="1:13" s="12" customFormat="1" ht="28.5">
      <c r="A44" s="106" t="s">
        <v>83</v>
      </c>
      <c r="B44" s="29"/>
      <c r="C44" s="53">
        <f t="shared" si="1"/>
        <v>95.4221893884773</v>
      </c>
      <c r="D44" s="51">
        <f t="shared" si="2"/>
        <v>95.4221893884773</v>
      </c>
      <c r="E44" s="26"/>
      <c r="F44" s="26"/>
      <c r="G44" s="32"/>
      <c r="H44" s="34">
        <f t="shared" si="3"/>
        <v>144.723</v>
      </c>
      <c r="I44" s="26"/>
      <c r="J44" s="26"/>
      <c r="K44" s="26">
        <v>144.723</v>
      </c>
      <c r="L44" s="37"/>
      <c r="M44" s="33" t="s">
        <v>0</v>
      </c>
    </row>
    <row r="45" spans="1:13" s="12" customFormat="1" ht="28.5">
      <c r="A45" s="106" t="s">
        <v>113</v>
      </c>
      <c r="B45" s="29"/>
      <c r="C45" s="53">
        <f t="shared" si="1"/>
        <v>95.930543333728</v>
      </c>
      <c r="D45" s="51">
        <f t="shared" si="2"/>
        <v>95.930543333728</v>
      </c>
      <c r="E45" s="26"/>
      <c r="F45" s="26"/>
      <c r="G45" s="31"/>
      <c r="H45" s="34">
        <f t="shared" si="3"/>
        <v>145.494</v>
      </c>
      <c r="I45" s="26"/>
      <c r="J45" s="26"/>
      <c r="K45" s="26">
        <v>145.494</v>
      </c>
      <c r="L45" s="37"/>
      <c r="M45" s="33" t="s">
        <v>0</v>
      </c>
    </row>
    <row r="46" spans="1:13" s="12" customFormat="1" ht="28.5">
      <c r="A46" s="106" t="s">
        <v>84</v>
      </c>
      <c r="B46" s="29"/>
      <c r="C46" s="53">
        <f t="shared" si="1"/>
        <v>2224.268071903387</v>
      </c>
      <c r="D46" s="51">
        <f t="shared" si="2"/>
        <v>2224.268071903387</v>
      </c>
      <c r="E46" s="25"/>
      <c r="F46" s="26"/>
      <c r="G46" s="31"/>
      <c r="H46" s="34">
        <f t="shared" si="3"/>
        <v>3373.458</v>
      </c>
      <c r="I46" s="26"/>
      <c r="J46" s="26"/>
      <c r="K46" s="26">
        <v>3373.458</v>
      </c>
      <c r="L46" s="37"/>
      <c r="M46" s="33" t="s">
        <v>0</v>
      </c>
    </row>
    <row r="47" spans="1:13" s="12" customFormat="1" ht="28.5">
      <c r="A47" s="106" t="s">
        <v>114</v>
      </c>
      <c r="B47" s="29"/>
      <c r="C47" s="53">
        <f t="shared" si="1"/>
        <v>354.58511860783887</v>
      </c>
      <c r="D47" s="51">
        <f t="shared" si="2"/>
        <v>354.58511860783887</v>
      </c>
      <c r="E47" s="26"/>
      <c r="F47" s="26"/>
      <c r="G47" s="31"/>
      <c r="H47" s="34">
        <f t="shared" si="3"/>
        <v>537.785</v>
      </c>
      <c r="I47" s="26"/>
      <c r="J47" s="26"/>
      <c r="K47" s="26"/>
      <c r="L47" s="37">
        <v>537.785</v>
      </c>
      <c r="M47" s="33" t="s">
        <v>0</v>
      </c>
    </row>
    <row r="48" spans="1:13" s="12" customFormat="1" ht="28.5">
      <c r="A48" s="106" t="s">
        <v>115</v>
      </c>
      <c r="B48" s="29"/>
      <c r="C48" s="53">
        <f t="shared" si="1"/>
        <v>705.5003305240235</v>
      </c>
      <c r="D48" s="51">
        <f t="shared" si="2"/>
        <v>705.5003305240235</v>
      </c>
      <c r="E48" s="26"/>
      <c r="F48" s="26"/>
      <c r="G48" s="31"/>
      <c r="H48" s="34">
        <f t="shared" si="3"/>
        <v>1070.004</v>
      </c>
      <c r="I48" s="26"/>
      <c r="J48" s="26"/>
      <c r="K48" s="26"/>
      <c r="L48" s="37">
        <v>1070.004</v>
      </c>
      <c r="M48" s="33" t="s">
        <v>0</v>
      </c>
    </row>
    <row r="49" spans="1:13" s="12" customFormat="1" ht="28.5">
      <c r="A49" s="106" t="s">
        <v>116</v>
      </c>
      <c r="B49" s="29"/>
      <c r="C49" s="53">
        <f t="shared" si="1"/>
        <v>272.2779335319187</v>
      </c>
      <c r="D49" s="51">
        <f t="shared" si="2"/>
        <v>272.2779335319187</v>
      </c>
      <c r="E49" s="26"/>
      <c r="F49" s="26"/>
      <c r="G49" s="32"/>
      <c r="H49" s="34">
        <f t="shared" si="3"/>
        <v>412.953</v>
      </c>
      <c r="I49" s="26"/>
      <c r="J49" s="26"/>
      <c r="K49" s="26"/>
      <c r="L49" s="37">
        <v>412.953</v>
      </c>
      <c r="M49" s="33" t="s">
        <v>0</v>
      </c>
    </row>
    <row r="50" spans="1:13" s="12" customFormat="1" ht="28.5">
      <c r="A50" s="106" t="s">
        <v>117</v>
      </c>
      <c r="B50" s="29"/>
      <c r="C50" s="53">
        <f t="shared" si="1"/>
        <v>576.0645808584419</v>
      </c>
      <c r="D50" s="51">
        <f t="shared" si="2"/>
        <v>576.0645808584419</v>
      </c>
      <c r="E50" s="26"/>
      <c r="F50" s="26"/>
      <c r="G50" s="32"/>
      <c r="H50" s="34">
        <f t="shared" si="3"/>
        <v>873.694</v>
      </c>
      <c r="I50" s="26"/>
      <c r="J50" s="26"/>
      <c r="K50" s="26"/>
      <c r="L50" s="37">
        <v>873.694</v>
      </c>
      <c r="M50" s="33" t="s">
        <v>0</v>
      </c>
    </row>
    <row r="51" spans="1:13" s="12" customFormat="1" ht="28.5">
      <c r="A51" s="106" t="s">
        <v>118</v>
      </c>
      <c r="B51" s="29"/>
      <c r="C51" s="53">
        <f t="shared" si="1"/>
        <v>210.06952058709686</v>
      </c>
      <c r="D51" s="51">
        <f t="shared" si="2"/>
        <v>210.06952058709686</v>
      </c>
      <c r="E51" s="26"/>
      <c r="F51" s="26"/>
      <c r="G51" s="32"/>
      <c r="H51" s="34">
        <f t="shared" si="3"/>
        <v>318.604</v>
      </c>
      <c r="I51" s="26"/>
      <c r="J51" s="26"/>
      <c r="K51" s="26">
        <v>318.604</v>
      </c>
      <c r="L51" s="37"/>
      <c r="M51" s="33" t="s">
        <v>0</v>
      </c>
    </row>
    <row r="52" spans="1:13" s="12" customFormat="1" ht="28.5">
      <c r="A52" s="106" t="s">
        <v>119</v>
      </c>
      <c r="B52" s="29"/>
      <c r="C52" s="53">
        <f t="shared" si="1"/>
        <v>666.2337794793287</v>
      </c>
      <c r="D52" s="51">
        <f t="shared" si="2"/>
        <v>666.2337794793287</v>
      </c>
      <c r="E52" s="26"/>
      <c r="F52" s="26"/>
      <c r="G52" s="32"/>
      <c r="H52" s="34">
        <f t="shared" si="3"/>
        <v>1010.45</v>
      </c>
      <c r="I52" s="26"/>
      <c r="J52" s="26"/>
      <c r="K52" s="26">
        <v>1010.45</v>
      </c>
      <c r="L52" s="37"/>
      <c r="M52" s="33" t="s">
        <v>0</v>
      </c>
    </row>
    <row r="53" spans="1:13" s="12" customFormat="1" ht="28.5">
      <c r="A53" s="106" t="s">
        <v>120</v>
      </c>
      <c r="B53" s="29"/>
      <c r="C53" s="53">
        <f t="shared" si="1"/>
        <v>1930.8674055698455</v>
      </c>
      <c r="D53" s="51">
        <f t="shared" si="2"/>
        <v>1930.8674055698455</v>
      </c>
      <c r="E53" s="26"/>
      <c r="F53" s="26"/>
      <c r="G53" s="32"/>
      <c r="H53" s="34">
        <f t="shared" si="3"/>
        <v>2928.469</v>
      </c>
      <c r="I53" s="26"/>
      <c r="J53" s="26"/>
      <c r="K53" s="26">
        <v>2928.469</v>
      </c>
      <c r="L53" s="37"/>
      <c r="M53" s="33" t="s">
        <v>0</v>
      </c>
    </row>
    <row r="54" spans="1:13" s="12" customFormat="1" ht="28.5">
      <c r="A54" s="106" t="s">
        <v>121</v>
      </c>
      <c r="B54" s="29"/>
      <c r="C54" s="53">
        <f t="shared" si="1"/>
        <v>256.7220390697921</v>
      </c>
      <c r="D54" s="51">
        <f t="shared" si="2"/>
        <v>256.7220390697921</v>
      </c>
      <c r="E54" s="26"/>
      <c r="F54" s="26"/>
      <c r="G54" s="31"/>
      <c r="H54" s="34">
        <f t="shared" si="3"/>
        <v>389.36</v>
      </c>
      <c r="I54" s="26"/>
      <c r="J54" s="26"/>
      <c r="K54" s="26"/>
      <c r="L54" s="37">
        <v>389.36</v>
      </c>
      <c r="M54" s="33" t="s">
        <v>0</v>
      </c>
    </row>
    <row r="55" spans="1:13" s="12" customFormat="1" ht="28.5">
      <c r="A55" s="106" t="s">
        <v>122</v>
      </c>
      <c r="B55" s="29"/>
      <c r="C55" s="53">
        <f t="shared" si="1"/>
        <v>440.58396871548234</v>
      </c>
      <c r="D55" s="51">
        <f t="shared" si="2"/>
        <v>440.58396871548234</v>
      </c>
      <c r="E55" s="26"/>
      <c r="F55" s="26"/>
      <c r="G55" s="31"/>
      <c r="H55" s="34">
        <f t="shared" si="3"/>
        <v>668.216</v>
      </c>
      <c r="I55" s="26"/>
      <c r="J55" s="26"/>
      <c r="K55" s="26"/>
      <c r="L55" s="37">
        <v>668.216</v>
      </c>
      <c r="M55" s="33" t="s">
        <v>0</v>
      </c>
    </row>
    <row r="56" spans="1:13" s="12" customFormat="1" ht="14.25">
      <c r="A56" s="106" t="s">
        <v>123</v>
      </c>
      <c r="B56" s="29"/>
      <c r="C56" s="53">
        <f t="shared" si="1"/>
        <v>1540.1825634128227</v>
      </c>
      <c r="D56" s="51">
        <f t="shared" si="2"/>
        <v>1540.1825634128227</v>
      </c>
      <c r="E56" s="51"/>
      <c r="F56" s="26"/>
      <c r="G56" s="31"/>
      <c r="H56" s="34">
        <f t="shared" si="3"/>
        <v>2335.933</v>
      </c>
      <c r="I56" s="26"/>
      <c r="J56" s="26"/>
      <c r="K56" s="26"/>
      <c r="L56" s="37">
        <v>2335.933</v>
      </c>
      <c r="M56" s="33" t="s">
        <v>0</v>
      </c>
    </row>
    <row r="57" spans="1:13" s="12" customFormat="1" ht="28.5">
      <c r="A57" s="106" t="s">
        <v>124</v>
      </c>
      <c r="B57" s="29"/>
      <c r="C57" s="53">
        <f t="shared" si="1"/>
        <v>2197.168389019147</v>
      </c>
      <c r="D57" s="51">
        <v>1879.99</v>
      </c>
      <c r="E57" s="51">
        <f>$C$14/$H$14*$H57-D57</f>
        <v>317.17838901914706</v>
      </c>
      <c r="F57" s="26"/>
      <c r="G57" s="31"/>
      <c r="H57" s="34">
        <f t="shared" si="3"/>
        <v>3332.357</v>
      </c>
      <c r="I57" s="26"/>
      <c r="J57" s="26"/>
      <c r="K57" s="26"/>
      <c r="L57" s="37">
        <v>3332.357</v>
      </c>
      <c r="M57" s="33" t="s">
        <v>0</v>
      </c>
    </row>
    <row r="58" spans="1:13" s="12" customFormat="1" ht="14.25">
      <c r="A58" s="106" t="s">
        <v>125</v>
      </c>
      <c r="B58" s="29"/>
      <c r="C58" s="53">
        <f t="shared" si="1"/>
        <v>189.10832697689614</v>
      </c>
      <c r="D58" s="51"/>
      <c r="E58" s="51">
        <f aca="true" t="shared" si="4" ref="E58:E100">$C$14/$H$14*$H58</f>
        <v>189.10832697689614</v>
      </c>
      <c r="F58" s="26"/>
      <c r="G58" s="31"/>
      <c r="H58" s="34">
        <f t="shared" si="3"/>
        <v>286.813</v>
      </c>
      <c r="I58" s="26"/>
      <c r="J58" s="26"/>
      <c r="K58" s="26">
        <v>286.813</v>
      </c>
      <c r="L58" s="37"/>
      <c r="M58" s="33" t="s">
        <v>0</v>
      </c>
    </row>
    <row r="59" spans="1:13" s="12" customFormat="1" ht="28.5">
      <c r="A59" s="106" t="s">
        <v>126</v>
      </c>
      <c r="B59" s="29"/>
      <c r="C59" s="53">
        <f t="shared" si="1"/>
        <v>2369.350705453202</v>
      </c>
      <c r="D59" s="51"/>
      <c r="E59" s="51">
        <f t="shared" si="4"/>
        <v>2369.350705453202</v>
      </c>
      <c r="F59" s="26"/>
      <c r="G59" s="31"/>
      <c r="H59" s="34">
        <f t="shared" si="3"/>
        <v>3593.499</v>
      </c>
      <c r="I59" s="26"/>
      <c r="J59" s="26"/>
      <c r="K59" s="26">
        <v>3593.499</v>
      </c>
      <c r="L59" s="37"/>
      <c r="M59" s="33" t="s">
        <v>0</v>
      </c>
    </row>
    <row r="60" spans="1:13" s="12" customFormat="1" ht="14.25">
      <c r="A60" s="106" t="s">
        <v>127</v>
      </c>
      <c r="B60" s="29"/>
      <c r="C60" s="53">
        <f t="shared" si="1"/>
        <v>416.86342197833716</v>
      </c>
      <c r="D60" s="51"/>
      <c r="E60" s="51">
        <f t="shared" si="4"/>
        <v>416.86342197833716</v>
      </c>
      <c r="F60" s="26"/>
      <c r="G60" s="31"/>
      <c r="H60" s="34">
        <f t="shared" si="3"/>
        <v>632.24</v>
      </c>
      <c r="I60" s="26"/>
      <c r="J60" s="26"/>
      <c r="K60" s="26">
        <v>632.24</v>
      </c>
      <c r="L60" s="37"/>
      <c r="M60" s="33" t="s">
        <v>0</v>
      </c>
    </row>
    <row r="61" spans="1:13" ht="14.25">
      <c r="A61" s="106" t="s">
        <v>128</v>
      </c>
      <c r="B61" s="29"/>
      <c r="C61" s="53">
        <f t="shared" si="1"/>
        <v>349.66245900311554</v>
      </c>
      <c r="D61" s="51"/>
      <c r="E61" s="51">
        <f t="shared" si="4"/>
        <v>349.66245900311554</v>
      </c>
      <c r="F61" s="26"/>
      <c r="G61" s="31"/>
      <c r="H61" s="34">
        <f t="shared" si="3"/>
        <v>530.319</v>
      </c>
      <c r="I61" s="26"/>
      <c r="J61" s="26"/>
      <c r="K61" s="26">
        <v>530.319</v>
      </c>
      <c r="L61" s="37"/>
      <c r="M61" s="33" t="s">
        <v>0</v>
      </c>
    </row>
    <row r="62" spans="1:13" ht="28.5">
      <c r="A62" s="106" t="s">
        <v>129</v>
      </c>
      <c r="B62" s="29"/>
      <c r="C62" s="53">
        <f t="shared" si="1"/>
        <v>278.86807319830086</v>
      </c>
      <c r="D62" s="51"/>
      <c r="E62" s="51">
        <f t="shared" si="4"/>
        <v>278.86807319830086</v>
      </c>
      <c r="F62" s="26"/>
      <c r="G62" s="31"/>
      <c r="H62" s="34">
        <f t="shared" si="3"/>
        <v>422.948</v>
      </c>
      <c r="I62" s="26"/>
      <c r="J62" s="26"/>
      <c r="K62" s="26"/>
      <c r="L62" s="37">
        <v>422.948</v>
      </c>
      <c r="M62" s="33" t="s">
        <v>0</v>
      </c>
    </row>
    <row r="63" spans="1:13" ht="28.5">
      <c r="A63" s="106" t="s">
        <v>130</v>
      </c>
      <c r="B63" s="29"/>
      <c r="C63" s="53">
        <f t="shared" si="1"/>
        <v>215.13064235589624</v>
      </c>
      <c r="D63" s="51"/>
      <c r="E63" s="51">
        <f t="shared" si="4"/>
        <v>215.13064235589624</v>
      </c>
      <c r="F63" s="26"/>
      <c r="G63" s="31"/>
      <c r="H63" s="34">
        <f t="shared" si="3"/>
        <v>326.28</v>
      </c>
      <c r="I63" s="26"/>
      <c r="J63" s="26"/>
      <c r="K63" s="26"/>
      <c r="L63" s="37">
        <v>326.28</v>
      </c>
      <c r="M63" s="33" t="s">
        <v>0</v>
      </c>
    </row>
    <row r="64" spans="1:13" ht="42.75">
      <c r="A64" s="106" t="s">
        <v>131</v>
      </c>
      <c r="B64" s="29"/>
      <c r="C64" s="53">
        <f t="shared" si="1"/>
        <v>1037.9374369724383</v>
      </c>
      <c r="D64" s="51"/>
      <c r="E64" s="51">
        <f t="shared" si="4"/>
        <v>1037.9374369724383</v>
      </c>
      <c r="F64" s="26"/>
      <c r="G64" s="31"/>
      <c r="H64" s="34">
        <f t="shared" si="3"/>
        <v>1574.198</v>
      </c>
      <c r="I64" s="26"/>
      <c r="J64" s="26"/>
      <c r="K64" s="26"/>
      <c r="L64" s="37">
        <v>1574.198</v>
      </c>
      <c r="M64" s="33" t="s">
        <v>0</v>
      </c>
    </row>
    <row r="65" spans="1:13" ht="14.25">
      <c r="A65" s="106" t="s">
        <v>132</v>
      </c>
      <c r="B65" s="29"/>
      <c r="C65" s="53">
        <f t="shared" si="1"/>
        <v>62.99435056186307</v>
      </c>
      <c r="D65" s="51"/>
      <c r="E65" s="51">
        <f t="shared" si="4"/>
        <v>62.99435056186307</v>
      </c>
      <c r="F65" s="26"/>
      <c r="G65" s="31"/>
      <c r="H65" s="34">
        <f t="shared" si="3"/>
        <v>95.541</v>
      </c>
      <c r="I65" s="26"/>
      <c r="J65" s="26"/>
      <c r="K65" s="26">
        <v>95.541</v>
      </c>
      <c r="L65" s="37"/>
      <c r="M65" s="33" t="s">
        <v>0</v>
      </c>
    </row>
    <row r="66" spans="1:13" ht="28.5">
      <c r="A66" s="106" t="s">
        <v>133</v>
      </c>
      <c r="B66" s="29"/>
      <c r="C66" s="53">
        <f t="shared" si="1"/>
        <v>44.24855157687936</v>
      </c>
      <c r="D66" s="51"/>
      <c r="E66" s="51">
        <f t="shared" si="4"/>
        <v>44.24855157687936</v>
      </c>
      <c r="F66" s="26"/>
      <c r="G66" s="31"/>
      <c r="H66" s="34">
        <f t="shared" si="3"/>
        <v>67.11</v>
      </c>
      <c r="I66" s="26"/>
      <c r="J66" s="26"/>
      <c r="K66" s="26"/>
      <c r="L66" s="37">
        <v>67.11</v>
      </c>
      <c r="M66" s="33" t="s">
        <v>0</v>
      </c>
    </row>
    <row r="67" spans="1:13" ht="28.5">
      <c r="A67" s="106" t="s">
        <v>134</v>
      </c>
      <c r="B67" s="29"/>
      <c r="C67" s="53">
        <f t="shared" si="1"/>
        <v>186.01007121978458</v>
      </c>
      <c r="D67" s="51"/>
      <c r="E67" s="51">
        <f t="shared" si="4"/>
        <v>186.01007121978458</v>
      </c>
      <c r="F67" s="26"/>
      <c r="G67" s="31"/>
      <c r="H67" s="34">
        <f t="shared" si="3"/>
        <v>282.114</v>
      </c>
      <c r="I67" s="26"/>
      <c r="J67" s="26"/>
      <c r="K67" s="26">
        <v>282.114</v>
      </c>
      <c r="L67" s="37"/>
      <c r="M67" s="33" t="s">
        <v>0</v>
      </c>
    </row>
    <row r="68" spans="1:13" ht="28.5">
      <c r="A68" s="106" t="s">
        <v>135</v>
      </c>
      <c r="B68" s="29"/>
      <c r="C68" s="53">
        <f t="shared" si="1"/>
        <v>351.50268709805033</v>
      </c>
      <c r="D68" s="51"/>
      <c r="E68" s="51">
        <f t="shared" si="4"/>
        <v>351.50268709805033</v>
      </c>
      <c r="F68" s="26"/>
      <c r="G68" s="31"/>
      <c r="H68" s="34">
        <f t="shared" si="3"/>
        <v>533.11</v>
      </c>
      <c r="I68" s="26"/>
      <c r="J68" s="26"/>
      <c r="K68" s="26">
        <v>533.11</v>
      </c>
      <c r="L68" s="37"/>
      <c r="M68" s="33" t="s">
        <v>0</v>
      </c>
    </row>
    <row r="69" spans="1:13" ht="42.75">
      <c r="A69" s="106" t="s">
        <v>136</v>
      </c>
      <c r="B69" s="29"/>
      <c r="C69" s="53">
        <f t="shared" si="1"/>
        <v>429.2439174776527</v>
      </c>
      <c r="D69" s="51"/>
      <c r="E69" s="51">
        <f t="shared" si="4"/>
        <v>429.2439174776527</v>
      </c>
      <c r="F69" s="26"/>
      <c r="G69" s="31"/>
      <c r="H69" s="34">
        <f t="shared" si="3"/>
        <v>651.017</v>
      </c>
      <c r="I69" s="26"/>
      <c r="J69" s="26"/>
      <c r="K69" s="26"/>
      <c r="L69" s="37">
        <v>651.017</v>
      </c>
      <c r="M69" s="33" t="s">
        <v>0</v>
      </c>
    </row>
    <row r="70" spans="1:13" ht="28.5">
      <c r="A70" s="106" t="s">
        <v>137</v>
      </c>
      <c r="B70" s="29"/>
      <c r="C70" s="53">
        <f t="shared" si="1"/>
        <v>358.84777523046625</v>
      </c>
      <c r="D70" s="51"/>
      <c r="E70" s="51">
        <f t="shared" si="4"/>
        <v>358.84777523046625</v>
      </c>
      <c r="F70" s="26"/>
      <c r="G70" s="31"/>
      <c r="H70" s="34">
        <f t="shared" si="3"/>
        <v>544.25</v>
      </c>
      <c r="I70" s="26"/>
      <c r="J70" s="26"/>
      <c r="K70" s="26">
        <v>544.25</v>
      </c>
      <c r="L70" s="37"/>
      <c r="M70" s="33" t="s">
        <v>0</v>
      </c>
    </row>
    <row r="71" spans="1:13" ht="28.5">
      <c r="A71" s="106" t="s">
        <v>138</v>
      </c>
      <c r="B71" s="29"/>
      <c r="C71" s="53">
        <f t="shared" si="1"/>
        <v>1441.9871746809933</v>
      </c>
      <c r="D71" s="51"/>
      <c r="E71" s="51">
        <f t="shared" si="4"/>
        <v>1441.9871746809933</v>
      </c>
      <c r="F71" s="26"/>
      <c r="G71" s="31"/>
      <c r="H71" s="34">
        <f t="shared" si="3"/>
        <v>2187.004</v>
      </c>
      <c r="I71" s="26"/>
      <c r="J71" s="26">
        <v>2187.004</v>
      </c>
      <c r="K71" s="26"/>
      <c r="L71" s="37"/>
      <c r="M71" s="33" t="s">
        <v>0</v>
      </c>
    </row>
    <row r="72" spans="1:13" ht="28.5">
      <c r="A72" s="106" t="s">
        <v>139</v>
      </c>
      <c r="B72" s="29"/>
      <c r="C72" s="53">
        <f t="shared" si="1"/>
        <v>402.58929154937186</v>
      </c>
      <c r="D72" s="51"/>
      <c r="E72" s="51">
        <f t="shared" si="4"/>
        <v>402.58929154937186</v>
      </c>
      <c r="F72" s="26"/>
      <c r="G72" s="31"/>
      <c r="H72" s="34">
        <f t="shared" si="3"/>
        <v>610.591</v>
      </c>
      <c r="I72" s="26"/>
      <c r="J72" s="26"/>
      <c r="K72" s="26">
        <v>610.591</v>
      </c>
      <c r="L72" s="37"/>
      <c r="M72" s="33" t="s">
        <v>0</v>
      </c>
    </row>
    <row r="73" spans="1:13" ht="45.75" customHeight="1">
      <c r="A73" s="106" t="s">
        <v>140</v>
      </c>
      <c r="B73" s="29"/>
      <c r="C73" s="53">
        <f t="shared" si="1"/>
        <v>630.9015319253094</v>
      </c>
      <c r="D73" s="51"/>
      <c r="E73" s="51">
        <f t="shared" si="4"/>
        <v>630.9015319253094</v>
      </c>
      <c r="F73" s="26"/>
      <c r="G73" s="31"/>
      <c r="H73" s="34">
        <f t="shared" si="3"/>
        <v>956.863</v>
      </c>
      <c r="I73" s="26"/>
      <c r="J73" s="26"/>
      <c r="K73" s="26">
        <v>956.863</v>
      </c>
      <c r="L73" s="37"/>
      <c r="M73" s="33" t="s">
        <v>0</v>
      </c>
    </row>
    <row r="74" spans="1:13" ht="28.5">
      <c r="A74" s="108" t="s">
        <v>141</v>
      </c>
      <c r="B74" s="29"/>
      <c r="C74" s="53">
        <f t="shared" si="1"/>
        <v>154.1598174204591</v>
      </c>
      <c r="D74" s="51"/>
      <c r="E74" s="51">
        <f t="shared" si="4"/>
        <v>154.1598174204591</v>
      </c>
      <c r="F74" s="26"/>
      <c r="G74" s="31"/>
      <c r="H74" s="34">
        <f t="shared" si="3"/>
        <v>233.808</v>
      </c>
      <c r="I74" s="26"/>
      <c r="J74" s="26"/>
      <c r="K74" s="26"/>
      <c r="L74" s="37">
        <v>233.808</v>
      </c>
      <c r="M74" s="33" t="s">
        <v>0</v>
      </c>
    </row>
    <row r="75" spans="1:13" ht="28.5">
      <c r="A75" s="106" t="s">
        <v>142</v>
      </c>
      <c r="B75" s="29"/>
      <c r="C75" s="53">
        <f t="shared" si="1"/>
        <v>6893.082353851493</v>
      </c>
      <c r="D75" s="51"/>
      <c r="E75" s="51">
        <f t="shared" si="4"/>
        <v>6893.082353851493</v>
      </c>
      <c r="F75" s="26"/>
      <c r="G75" s="31"/>
      <c r="H75" s="34">
        <f t="shared" si="3"/>
        <v>10454.461</v>
      </c>
      <c r="I75" s="26"/>
      <c r="J75" s="26"/>
      <c r="K75" s="26">
        <v>10454.461</v>
      </c>
      <c r="L75" s="37"/>
      <c r="M75" s="33" t="s">
        <v>0</v>
      </c>
    </row>
    <row r="76" spans="1:13" ht="31.5" customHeight="1">
      <c r="A76" s="106" t="s">
        <v>143</v>
      </c>
      <c r="B76" s="29"/>
      <c r="C76" s="53">
        <f t="shared" si="1"/>
        <v>892.4862303287251</v>
      </c>
      <c r="D76" s="51"/>
      <c r="E76" s="51">
        <f t="shared" si="4"/>
        <v>892.4862303287251</v>
      </c>
      <c r="F76" s="26"/>
      <c r="G76" s="31"/>
      <c r="H76" s="34">
        <f t="shared" si="3"/>
        <v>1353.598</v>
      </c>
      <c r="I76" s="26"/>
      <c r="J76" s="26"/>
      <c r="K76" s="26"/>
      <c r="L76" s="37">
        <v>1353.598</v>
      </c>
      <c r="M76" s="33" t="s">
        <v>0</v>
      </c>
    </row>
    <row r="77" spans="1:13" ht="28.5">
      <c r="A77" s="106" t="s">
        <v>144</v>
      </c>
      <c r="B77" s="29"/>
      <c r="C77" s="53">
        <f t="shared" si="1"/>
        <v>680.091204728789</v>
      </c>
      <c r="D77" s="51"/>
      <c r="E77" s="51">
        <f t="shared" si="4"/>
        <v>680.091204728789</v>
      </c>
      <c r="F77" s="26"/>
      <c r="G77" s="31"/>
      <c r="H77" s="34">
        <f t="shared" si="3"/>
        <v>1031.467</v>
      </c>
      <c r="I77" s="26"/>
      <c r="J77" s="26"/>
      <c r="K77" s="26"/>
      <c r="L77" s="37">
        <v>1031.467</v>
      </c>
      <c r="M77" s="33" t="s">
        <v>0</v>
      </c>
    </row>
    <row r="78" spans="1:13" ht="28.5">
      <c r="A78" s="106" t="s">
        <v>145</v>
      </c>
      <c r="B78" s="29"/>
      <c r="C78" s="53">
        <f t="shared" si="1"/>
        <v>944.5420699285792</v>
      </c>
      <c r="D78" s="51"/>
      <c r="E78" s="51">
        <f t="shared" si="4"/>
        <v>944.5420699285792</v>
      </c>
      <c r="F78" s="26"/>
      <c r="G78" s="31"/>
      <c r="H78" s="34">
        <f t="shared" si="3"/>
        <v>1432.549</v>
      </c>
      <c r="I78" s="26"/>
      <c r="J78" s="26"/>
      <c r="K78" s="26"/>
      <c r="L78" s="37">
        <v>1432.549</v>
      </c>
      <c r="M78" s="33" t="s">
        <v>0</v>
      </c>
    </row>
    <row r="79" spans="1:13" ht="14.25">
      <c r="A79" s="106" t="s">
        <v>146</v>
      </c>
      <c r="B79" s="29"/>
      <c r="C79" s="53">
        <f t="shared" si="1"/>
        <v>776.3599913490455</v>
      </c>
      <c r="D79" s="51"/>
      <c r="E79" s="51">
        <f t="shared" si="4"/>
        <v>776.3599913490455</v>
      </c>
      <c r="F79" s="26"/>
      <c r="G79" s="31"/>
      <c r="H79" s="34">
        <f t="shared" si="3"/>
        <v>1177.474</v>
      </c>
      <c r="I79" s="26"/>
      <c r="J79" s="26"/>
      <c r="K79" s="26">
        <v>1177.474</v>
      </c>
      <c r="L79" s="37"/>
      <c r="M79" s="33" t="s">
        <v>0</v>
      </c>
    </row>
    <row r="80" spans="1:13" ht="31.5" customHeight="1">
      <c r="A80" s="106" t="s">
        <v>147</v>
      </c>
      <c r="B80" s="29"/>
      <c r="C80" s="53">
        <f t="shared" si="1"/>
        <v>750.2816317607766</v>
      </c>
      <c r="D80" s="51"/>
      <c r="E80" s="51">
        <f t="shared" si="4"/>
        <v>750.2816317607766</v>
      </c>
      <c r="F80" s="26"/>
      <c r="G80" s="31"/>
      <c r="H80" s="34">
        <f t="shared" si="3"/>
        <v>1137.922</v>
      </c>
      <c r="I80" s="26"/>
      <c r="J80" s="26"/>
      <c r="K80" s="26"/>
      <c r="L80" s="37">
        <v>1137.922</v>
      </c>
      <c r="M80" s="33" t="s">
        <v>0</v>
      </c>
    </row>
    <row r="81" spans="1:13" ht="28.5">
      <c r="A81" s="106" t="s">
        <v>148</v>
      </c>
      <c r="B81" s="29"/>
      <c r="C81" s="53">
        <f t="shared" si="1"/>
        <v>761.4884955836379</v>
      </c>
      <c r="D81" s="51"/>
      <c r="E81" s="51">
        <f t="shared" si="4"/>
        <v>761.4884955836379</v>
      </c>
      <c r="F81" s="26"/>
      <c r="G81" s="31"/>
      <c r="H81" s="34">
        <f t="shared" si="3"/>
        <v>1154.919</v>
      </c>
      <c r="I81" s="26"/>
      <c r="J81" s="26"/>
      <c r="K81" s="26"/>
      <c r="L81" s="37">
        <v>1154.919</v>
      </c>
      <c r="M81" s="33" t="s">
        <v>0</v>
      </c>
    </row>
    <row r="82" spans="1:13" ht="45.75" customHeight="1">
      <c r="A82" s="106" t="s">
        <v>149</v>
      </c>
      <c r="B82" s="29"/>
      <c r="C82" s="53">
        <f aca="true" t="shared" si="5" ref="C82:C145">SUM(D82:G82)</f>
        <v>2108.0844700271614</v>
      </c>
      <c r="D82" s="51"/>
      <c r="E82" s="51">
        <f t="shared" si="4"/>
        <v>2108.0844700271614</v>
      </c>
      <c r="F82" s="26"/>
      <c r="G82" s="31"/>
      <c r="H82" s="34">
        <f aca="true" t="shared" si="6" ref="H82:H145">SUM(I82:L82)</f>
        <v>3197.247</v>
      </c>
      <c r="I82" s="26"/>
      <c r="J82" s="26"/>
      <c r="K82" s="26"/>
      <c r="L82" s="37">
        <v>3197.247</v>
      </c>
      <c r="M82" s="33" t="s">
        <v>0</v>
      </c>
    </row>
    <row r="83" spans="1:13" ht="28.5">
      <c r="A83" s="106" t="s">
        <v>150</v>
      </c>
      <c r="B83" s="29"/>
      <c r="C83" s="53">
        <f t="shared" si="5"/>
        <v>1110.6900733834716</v>
      </c>
      <c r="D83" s="51"/>
      <c r="E83" s="51">
        <f t="shared" si="4"/>
        <v>1110.6900733834716</v>
      </c>
      <c r="F83" s="26"/>
      <c r="G83" s="31"/>
      <c r="H83" s="34">
        <f t="shared" si="6"/>
        <v>1684.539</v>
      </c>
      <c r="I83" s="26"/>
      <c r="J83" s="26">
        <v>1684.539</v>
      </c>
      <c r="K83" s="26"/>
      <c r="L83" s="37"/>
      <c r="M83" s="33" t="s">
        <v>0</v>
      </c>
    </row>
    <row r="84" spans="1:13" ht="28.5">
      <c r="A84" s="106" t="s">
        <v>151</v>
      </c>
      <c r="B84" s="29"/>
      <c r="C84" s="53">
        <f t="shared" si="5"/>
        <v>682.77077727548</v>
      </c>
      <c r="D84" s="51"/>
      <c r="E84" s="51">
        <f t="shared" si="4"/>
        <v>682.77077727548</v>
      </c>
      <c r="F84" s="26"/>
      <c r="G84" s="31"/>
      <c r="H84" s="34">
        <f t="shared" si="6"/>
        <v>1035.531</v>
      </c>
      <c r="I84" s="26"/>
      <c r="J84" s="26"/>
      <c r="K84" s="26"/>
      <c r="L84" s="37">
        <v>1035.531</v>
      </c>
      <c r="M84" s="33" t="s">
        <v>0</v>
      </c>
    </row>
    <row r="85" spans="1:13" ht="28.5">
      <c r="A85" s="106" t="s">
        <v>152</v>
      </c>
      <c r="B85" s="29"/>
      <c r="C85" s="53">
        <f t="shared" si="5"/>
        <v>1541.9575164875503</v>
      </c>
      <c r="D85" s="51"/>
      <c r="E85" s="51">
        <f t="shared" si="4"/>
        <v>1541.9575164875503</v>
      </c>
      <c r="F85" s="26"/>
      <c r="G85" s="31"/>
      <c r="H85" s="34">
        <f t="shared" si="6"/>
        <v>2338.625</v>
      </c>
      <c r="I85" s="26"/>
      <c r="J85" s="26"/>
      <c r="K85" s="26"/>
      <c r="L85" s="37">
        <v>2338.625</v>
      </c>
      <c r="M85" s="33" t="s">
        <v>0</v>
      </c>
    </row>
    <row r="86" spans="1:13" ht="28.5">
      <c r="A86" s="106" t="s">
        <v>153</v>
      </c>
      <c r="B86" s="29"/>
      <c r="C86" s="53">
        <f t="shared" si="5"/>
        <v>187.04128467033203</v>
      </c>
      <c r="D86" s="51"/>
      <c r="E86" s="51">
        <f t="shared" si="4"/>
        <v>187.04128467033203</v>
      </c>
      <c r="F86" s="26"/>
      <c r="G86" s="31"/>
      <c r="H86" s="34">
        <f t="shared" si="6"/>
        <v>283.678</v>
      </c>
      <c r="I86" s="26"/>
      <c r="J86" s="26">
        <v>283.678</v>
      </c>
      <c r="K86" s="26"/>
      <c r="L86" s="37"/>
      <c r="M86" s="33" t="s">
        <v>0</v>
      </c>
    </row>
    <row r="87" spans="1:13" ht="28.5">
      <c r="A87" s="106" t="s">
        <v>154</v>
      </c>
      <c r="B87" s="29"/>
      <c r="C87" s="53">
        <f t="shared" si="5"/>
        <v>158.26159419530288</v>
      </c>
      <c r="D87" s="51"/>
      <c r="E87" s="51">
        <f t="shared" si="4"/>
        <v>158.26159419530288</v>
      </c>
      <c r="F87" s="26"/>
      <c r="G87" s="31"/>
      <c r="H87" s="34">
        <f t="shared" si="6"/>
        <v>240.029</v>
      </c>
      <c r="I87" s="26"/>
      <c r="J87" s="26"/>
      <c r="K87" s="26">
        <v>240.029</v>
      </c>
      <c r="L87" s="37"/>
      <c r="M87" s="33" t="s">
        <v>0</v>
      </c>
    </row>
    <row r="88" spans="1:13" ht="28.5">
      <c r="A88" s="106" t="s">
        <v>155</v>
      </c>
      <c r="B88" s="29"/>
      <c r="C88" s="53">
        <f t="shared" si="5"/>
        <v>593.9987278244845</v>
      </c>
      <c r="D88" s="51"/>
      <c r="E88" s="51">
        <f t="shared" si="4"/>
        <v>593.9987278244845</v>
      </c>
      <c r="F88" s="26"/>
      <c r="G88" s="31"/>
      <c r="H88" s="34">
        <f t="shared" si="6"/>
        <v>900.894</v>
      </c>
      <c r="I88" s="26"/>
      <c r="J88" s="26"/>
      <c r="K88" s="26">
        <v>900.894</v>
      </c>
      <c r="L88" s="37"/>
      <c r="M88" s="33" t="s">
        <v>0</v>
      </c>
    </row>
    <row r="89" spans="1:13" ht="28.5">
      <c r="A89" s="106" t="s">
        <v>156</v>
      </c>
      <c r="B89" s="29"/>
      <c r="C89" s="53">
        <f t="shared" si="5"/>
        <v>1434.5425256591705</v>
      </c>
      <c r="D89" s="51"/>
      <c r="E89" s="51">
        <f t="shared" si="4"/>
        <v>1434.5425256591705</v>
      </c>
      <c r="F89" s="26"/>
      <c r="G89" s="31"/>
      <c r="H89" s="34">
        <f t="shared" si="6"/>
        <v>2175.713</v>
      </c>
      <c r="I89" s="26"/>
      <c r="J89" s="26"/>
      <c r="K89" s="26"/>
      <c r="L89" s="37">
        <v>2175.713</v>
      </c>
      <c r="M89" s="33" t="s">
        <v>0</v>
      </c>
    </row>
    <row r="90" spans="1:13" ht="31.5" customHeight="1">
      <c r="A90" s="106" t="s">
        <v>157</v>
      </c>
      <c r="B90" s="29"/>
      <c r="C90" s="53">
        <f t="shared" si="5"/>
        <v>766.7184093238824</v>
      </c>
      <c r="D90" s="51"/>
      <c r="E90" s="51">
        <f t="shared" si="4"/>
        <v>766.7184093238824</v>
      </c>
      <c r="F90" s="26"/>
      <c r="G90" s="31"/>
      <c r="H90" s="34">
        <f t="shared" si="6"/>
        <v>1162.851</v>
      </c>
      <c r="I90" s="26"/>
      <c r="J90" s="26"/>
      <c r="K90" s="26"/>
      <c r="L90" s="37">
        <v>1162.851</v>
      </c>
      <c r="M90" s="33" t="s">
        <v>0</v>
      </c>
    </row>
    <row r="91" spans="1:13" ht="30.75" customHeight="1">
      <c r="A91" s="106" t="s">
        <v>158</v>
      </c>
      <c r="B91" s="29"/>
      <c r="C91" s="53">
        <f t="shared" si="5"/>
        <v>2020.8724276247563</v>
      </c>
      <c r="D91" s="51"/>
      <c r="E91" s="51">
        <f t="shared" si="4"/>
        <v>2020.8724276247563</v>
      </c>
      <c r="F91" s="26"/>
      <c r="G91" s="31"/>
      <c r="H91" s="34">
        <f t="shared" si="6"/>
        <v>3064.976</v>
      </c>
      <c r="I91" s="26"/>
      <c r="J91" s="26">
        <v>3064.976</v>
      </c>
      <c r="K91" s="26"/>
      <c r="L91" s="37"/>
      <c r="M91" s="33" t="s">
        <v>0</v>
      </c>
    </row>
    <row r="92" spans="1:13" ht="28.5">
      <c r="A92" s="106" t="s">
        <v>159</v>
      </c>
      <c r="B92" s="29"/>
      <c r="C92" s="53">
        <f t="shared" si="5"/>
        <v>3565.635451293943</v>
      </c>
      <c r="D92" s="51"/>
      <c r="E92" s="51">
        <f t="shared" si="4"/>
        <v>3565.635451293943</v>
      </c>
      <c r="F92" s="26"/>
      <c r="G92" s="31"/>
      <c r="H92" s="34">
        <f t="shared" si="6"/>
        <v>5407.856</v>
      </c>
      <c r="I92" s="26"/>
      <c r="J92" s="26"/>
      <c r="K92" s="26"/>
      <c r="L92" s="37">
        <v>5407.856</v>
      </c>
      <c r="M92" s="33" t="s">
        <v>0</v>
      </c>
    </row>
    <row r="93" spans="1:13" ht="28.5">
      <c r="A93" s="106" t="s">
        <v>160</v>
      </c>
      <c r="B93" s="29"/>
      <c r="C93" s="53">
        <f t="shared" si="5"/>
        <v>3575.0739554784614</v>
      </c>
      <c r="D93" s="51"/>
      <c r="E93" s="51">
        <f t="shared" si="4"/>
        <v>3575.0739554784614</v>
      </c>
      <c r="F93" s="51"/>
      <c r="G93" s="31"/>
      <c r="H93" s="34">
        <f t="shared" si="6"/>
        <v>5422.171</v>
      </c>
      <c r="I93" s="26"/>
      <c r="J93" s="26"/>
      <c r="K93" s="26">
        <v>5422.171</v>
      </c>
      <c r="L93" s="37"/>
      <c r="M93" s="33" t="s">
        <v>0</v>
      </c>
    </row>
    <row r="94" spans="1:13" ht="28.5">
      <c r="A94" s="106" t="s">
        <v>161</v>
      </c>
      <c r="B94" s="29"/>
      <c r="C94" s="53">
        <f t="shared" si="5"/>
        <v>782.8617789678744</v>
      </c>
      <c r="D94" s="51"/>
      <c r="E94" s="51">
        <f t="shared" si="4"/>
        <v>782.8617789678744</v>
      </c>
      <c r="F94" s="51"/>
      <c r="G94" s="31"/>
      <c r="H94" s="34">
        <f t="shared" si="6"/>
        <v>1187.335</v>
      </c>
      <c r="I94" s="26"/>
      <c r="J94" s="26"/>
      <c r="K94" s="26">
        <v>1187.335</v>
      </c>
      <c r="L94" s="37"/>
      <c r="M94" s="33" t="s">
        <v>0</v>
      </c>
    </row>
    <row r="95" spans="1:13" ht="28.5">
      <c r="A95" s="106" t="s">
        <v>162</v>
      </c>
      <c r="B95" s="29"/>
      <c r="C95" s="53">
        <f t="shared" si="5"/>
        <v>195.8151704672853</v>
      </c>
      <c r="D95" s="51"/>
      <c r="E95" s="51">
        <f t="shared" si="4"/>
        <v>195.8151704672853</v>
      </c>
      <c r="F95" s="51"/>
      <c r="G95" s="31"/>
      <c r="H95" s="34">
        <f t="shared" si="6"/>
        <v>296.985</v>
      </c>
      <c r="I95" s="26"/>
      <c r="J95" s="26">
        <v>296.985</v>
      </c>
      <c r="K95" s="26"/>
      <c r="L95" s="37"/>
      <c r="M95" s="33" t="s">
        <v>0</v>
      </c>
    </row>
    <row r="96" spans="1:13" ht="28.5">
      <c r="A96" s="106" t="s">
        <v>163</v>
      </c>
      <c r="B96" s="29"/>
      <c r="C96" s="53">
        <f t="shared" si="5"/>
        <v>571.119503570011</v>
      </c>
      <c r="D96" s="51"/>
      <c r="E96" s="51">
        <f t="shared" si="4"/>
        <v>571.119503570011</v>
      </c>
      <c r="F96" s="51"/>
      <c r="G96" s="31"/>
      <c r="H96" s="34">
        <f t="shared" si="6"/>
        <v>866.194</v>
      </c>
      <c r="I96" s="26"/>
      <c r="J96" s="26"/>
      <c r="K96" s="26"/>
      <c r="L96" s="37">
        <v>866.194</v>
      </c>
      <c r="M96" s="33" t="s">
        <v>0</v>
      </c>
    </row>
    <row r="97" spans="1:13" ht="28.5">
      <c r="A97" s="106" t="s">
        <v>164</v>
      </c>
      <c r="B97" s="29"/>
      <c r="C97" s="53">
        <f t="shared" si="5"/>
        <v>338.5966947188842</v>
      </c>
      <c r="D97" s="51"/>
      <c r="E97" s="51">
        <f t="shared" si="4"/>
        <v>338.5966947188842</v>
      </c>
      <c r="F97" s="51"/>
      <c r="G97" s="31"/>
      <c r="H97" s="34">
        <f t="shared" si="6"/>
        <v>513.536</v>
      </c>
      <c r="I97" s="26"/>
      <c r="J97" s="26"/>
      <c r="K97" s="26"/>
      <c r="L97" s="37">
        <v>513.536</v>
      </c>
      <c r="M97" s="33" t="s">
        <v>0</v>
      </c>
    </row>
    <row r="98" spans="1:13" ht="28.5">
      <c r="A98" s="106" t="s">
        <v>165</v>
      </c>
      <c r="B98" s="29"/>
      <c r="C98" s="53">
        <f t="shared" si="5"/>
        <v>1040.8451424180357</v>
      </c>
      <c r="D98" s="51"/>
      <c r="E98" s="51">
        <f t="shared" si="4"/>
        <v>1040.8451424180357</v>
      </c>
      <c r="F98" s="51"/>
      <c r="G98" s="31"/>
      <c r="H98" s="34">
        <f t="shared" si="6"/>
        <v>1578.608</v>
      </c>
      <c r="I98" s="26"/>
      <c r="J98" s="26"/>
      <c r="K98" s="26"/>
      <c r="L98" s="37">
        <v>1578.608</v>
      </c>
      <c r="M98" s="33" t="s">
        <v>0</v>
      </c>
    </row>
    <row r="99" spans="1:13" ht="28.5">
      <c r="A99" s="106" t="s">
        <v>166</v>
      </c>
      <c r="B99" s="29"/>
      <c r="C99" s="53">
        <f t="shared" si="5"/>
        <v>1055.877518031227</v>
      </c>
      <c r="D99" s="51"/>
      <c r="E99" s="51">
        <f t="shared" si="4"/>
        <v>1055.877518031227</v>
      </c>
      <c r="F99" s="51"/>
      <c r="G99" s="31"/>
      <c r="H99" s="34">
        <f t="shared" si="6"/>
        <v>1601.407</v>
      </c>
      <c r="I99" s="26"/>
      <c r="J99" s="26"/>
      <c r="K99" s="26"/>
      <c r="L99" s="37">
        <v>1601.407</v>
      </c>
      <c r="M99" s="33" t="s">
        <v>0</v>
      </c>
    </row>
    <row r="100" spans="1:13" ht="28.5">
      <c r="A100" s="106" t="s">
        <v>167</v>
      </c>
      <c r="B100" s="29"/>
      <c r="C100" s="53">
        <f t="shared" si="5"/>
        <v>539.5824379989529</v>
      </c>
      <c r="D100" s="51"/>
      <c r="E100" s="51">
        <f t="shared" si="4"/>
        <v>539.5824379989529</v>
      </c>
      <c r="F100" s="51"/>
      <c r="G100" s="31"/>
      <c r="H100" s="34">
        <f t="shared" si="6"/>
        <v>818.363</v>
      </c>
      <c r="I100" s="26"/>
      <c r="J100" s="26"/>
      <c r="K100" s="26"/>
      <c r="L100" s="37">
        <v>818.363</v>
      </c>
      <c r="M100" s="33" t="s">
        <v>0</v>
      </c>
    </row>
    <row r="101" spans="1:13" ht="28.5">
      <c r="A101" s="106" t="s">
        <v>168</v>
      </c>
      <c r="B101" s="29"/>
      <c r="C101" s="53">
        <f t="shared" si="5"/>
        <v>2774.268798733606</v>
      </c>
      <c r="D101" s="51"/>
      <c r="E101" s="26">
        <v>23.36</v>
      </c>
      <c r="F101" s="51">
        <f>$C$14/$H$14*$H101-E101</f>
        <v>2750.908798733606</v>
      </c>
      <c r="G101" s="31"/>
      <c r="H101" s="34">
        <f t="shared" si="6"/>
        <v>4207.622</v>
      </c>
      <c r="I101" s="26"/>
      <c r="J101" s="26"/>
      <c r="K101" s="26"/>
      <c r="L101" s="37">
        <v>4207.622</v>
      </c>
      <c r="M101" s="33" t="s">
        <v>0</v>
      </c>
    </row>
    <row r="102" spans="1:13" ht="28.5">
      <c r="A102" s="106" t="s">
        <v>169</v>
      </c>
      <c r="B102" s="29"/>
      <c r="C102" s="53">
        <f t="shared" si="5"/>
        <v>328.7784085986143</v>
      </c>
      <c r="D102" s="51"/>
      <c r="E102" s="26"/>
      <c r="F102" s="51">
        <f aca="true" t="shared" si="7" ref="F102:F112">$C$14/$H$14*$H102</f>
        <v>328.7784085986143</v>
      </c>
      <c r="G102" s="31"/>
      <c r="H102" s="34">
        <f t="shared" si="6"/>
        <v>498.645</v>
      </c>
      <c r="I102" s="26"/>
      <c r="J102" s="26">
        <v>498.645</v>
      </c>
      <c r="K102" s="26"/>
      <c r="L102" s="37"/>
      <c r="M102" s="33" t="s">
        <v>0</v>
      </c>
    </row>
    <row r="103" spans="1:13" ht="28.5">
      <c r="A103" s="106" t="s">
        <v>170</v>
      </c>
      <c r="B103" s="29"/>
      <c r="C103" s="53">
        <f t="shared" si="5"/>
        <v>2615.8410499414117</v>
      </c>
      <c r="D103" s="51"/>
      <c r="E103" s="26"/>
      <c r="F103" s="51">
        <f t="shared" si="7"/>
        <v>2615.8410499414117</v>
      </c>
      <c r="G103" s="31"/>
      <c r="H103" s="34">
        <f t="shared" si="6"/>
        <v>3967.341</v>
      </c>
      <c r="I103" s="26"/>
      <c r="J103" s="26">
        <v>3967.341</v>
      </c>
      <c r="K103" s="26"/>
      <c r="L103" s="37"/>
      <c r="M103" s="33" t="s">
        <v>0</v>
      </c>
    </row>
    <row r="104" spans="1:13" ht="42.75">
      <c r="A104" s="107" t="s">
        <v>171</v>
      </c>
      <c r="B104" s="29"/>
      <c r="C104" s="53">
        <f t="shared" si="5"/>
        <v>6332.708173557425</v>
      </c>
      <c r="D104" s="51"/>
      <c r="E104" s="26"/>
      <c r="F104" s="51">
        <f t="shared" si="7"/>
        <v>6332.708173557425</v>
      </c>
      <c r="G104" s="51"/>
      <c r="H104" s="34">
        <f t="shared" si="6"/>
        <v>9604.564</v>
      </c>
      <c r="I104" s="26"/>
      <c r="J104" s="26"/>
      <c r="K104" s="26"/>
      <c r="L104" s="37">
        <v>9604.564</v>
      </c>
      <c r="M104" s="33" t="s">
        <v>0</v>
      </c>
    </row>
    <row r="105" spans="1:13" ht="28.5">
      <c r="A105" s="106" t="s">
        <v>172</v>
      </c>
      <c r="B105" s="29"/>
      <c r="C105" s="53">
        <f t="shared" si="5"/>
        <v>1805.8565110619516</v>
      </c>
      <c r="D105" s="51"/>
      <c r="E105" s="26"/>
      <c r="F105" s="51">
        <f t="shared" si="7"/>
        <v>1805.8565110619516</v>
      </c>
      <c r="G105" s="51"/>
      <c r="H105" s="34">
        <f t="shared" si="6"/>
        <v>2738.87</v>
      </c>
      <c r="I105" s="26"/>
      <c r="J105" s="26"/>
      <c r="K105" s="26">
        <v>2738.87</v>
      </c>
      <c r="L105" s="37"/>
      <c r="M105" s="33" t="s">
        <v>0</v>
      </c>
    </row>
    <row r="106" spans="1:13" ht="28.5">
      <c r="A106" s="107" t="s">
        <v>173</v>
      </c>
      <c r="B106" s="29"/>
      <c r="C106" s="53">
        <f t="shared" si="5"/>
        <v>1062.2494149532797</v>
      </c>
      <c r="D106" s="51"/>
      <c r="E106" s="26"/>
      <c r="F106" s="51">
        <f t="shared" si="7"/>
        <v>1062.2494149532797</v>
      </c>
      <c r="G106" s="51"/>
      <c r="H106" s="34">
        <f t="shared" si="6"/>
        <v>1611.071</v>
      </c>
      <c r="I106" s="26"/>
      <c r="J106" s="26"/>
      <c r="K106" s="26">
        <v>1611.071</v>
      </c>
      <c r="L106" s="37"/>
      <c r="M106" s="33" t="s">
        <v>0</v>
      </c>
    </row>
    <row r="107" spans="1:13" ht="28.5">
      <c r="A107" s="107" t="s">
        <v>174</v>
      </c>
      <c r="B107" s="29"/>
      <c r="C107" s="53">
        <f t="shared" si="5"/>
        <v>285.49711413935205</v>
      </c>
      <c r="D107" s="51"/>
      <c r="E107" s="26"/>
      <c r="F107" s="51">
        <f t="shared" si="7"/>
        <v>285.49711413935205</v>
      </c>
      <c r="G107" s="51"/>
      <c r="H107" s="34">
        <f t="shared" si="6"/>
        <v>433.002</v>
      </c>
      <c r="I107" s="26"/>
      <c r="J107" s="26"/>
      <c r="K107" s="26">
        <v>433.002</v>
      </c>
      <c r="L107" s="37"/>
      <c r="M107" s="33" t="s">
        <v>0</v>
      </c>
    </row>
    <row r="108" spans="1:13" ht="28.5">
      <c r="A108" s="107" t="s">
        <v>175</v>
      </c>
      <c r="B108" s="29"/>
      <c r="C108" s="53">
        <f t="shared" si="5"/>
        <v>337.15207280702396</v>
      </c>
      <c r="D108" s="51"/>
      <c r="E108" s="26"/>
      <c r="F108" s="51">
        <f t="shared" si="7"/>
        <v>337.15207280702396</v>
      </c>
      <c r="G108" s="51"/>
      <c r="H108" s="34">
        <f t="shared" si="6"/>
        <v>511.345</v>
      </c>
      <c r="I108" s="26"/>
      <c r="J108" s="26">
        <v>511.345</v>
      </c>
      <c r="K108" s="26"/>
      <c r="L108" s="37"/>
      <c r="M108" s="33" t="s">
        <v>0</v>
      </c>
    </row>
    <row r="109" spans="1:13" ht="28.5">
      <c r="A109" s="107" t="s">
        <v>176</v>
      </c>
      <c r="B109" s="29"/>
      <c r="C109" s="53">
        <f t="shared" si="5"/>
        <v>104.10706379423881</v>
      </c>
      <c r="D109" s="51"/>
      <c r="E109" s="26"/>
      <c r="F109" s="51">
        <f t="shared" si="7"/>
        <v>104.10706379423881</v>
      </c>
      <c r="G109" s="51"/>
      <c r="H109" s="34">
        <f t="shared" si="6"/>
        <v>157.895</v>
      </c>
      <c r="I109" s="26"/>
      <c r="J109" s="26"/>
      <c r="K109" s="26">
        <v>157.895</v>
      </c>
      <c r="L109" s="37"/>
      <c r="M109" s="33" t="s">
        <v>0</v>
      </c>
    </row>
    <row r="110" spans="1:13" ht="33.75" customHeight="1">
      <c r="A110" s="107" t="s">
        <v>177</v>
      </c>
      <c r="B110" s="29"/>
      <c r="C110" s="53">
        <f t="shared" si="5"/>
        <v>130.87839354652658</v>
      </c>
      <c r="D110" s="51"/>
      <c r="E110" s="26"/>
      <c r="F110" s="51">
        <f t="shared" si="7"/>
        <v>130.87839354652658</v>
      </c>
      <c r="G110" s="51"/>
      <c r="H110" s="34">
        <f t="shared" si="6"/>
        <v>198.498</v>
      </c>
      <c r="I110" s="26"/>
      <c r="J110" s="26"/>
      <c r="K110" s="26">
        <v>198.498</v>
      </c>
      <c r="L110" s="37"/>
      <c r="M110" s="33" t="s">
        <v>0</v>
      </c>
    </row>
    <row r="111" spans="1:13" ht="33" customHeight="1">
      <c r="A111" s="107" t="s">
        <v>178</v>
      </c>
      <c r="B111" s="29"/>
      <c r="C111" s="53">
        <f t="shared" si="5"/>
        <v>1005.581466602416</v>
      </c>
      <c r="D111" s="51"/>
      <c r="E111" s="26"/>
      <c r="F111" s="51">
        <f t="shared" si="7"/>
        <v>1005.581466602416</v>
      </c>
      <c r="G111" s="51"/>
      <c r="H111" s="34">
        <f t="shared" si="6"/>
        <v>1525.125</v>
      </c>
      <c r="I111" s="26"/>
      <c r="J111" s="26">
        <v>1525.125</v>
      </c>
      <c r="K111" s="26"/>
      <c r="L111" s="37"/>
      <c r="M111" s="33" t="s">
        <v>0</v>
      </c>
    </row>
    <row r="112" spans="1:13" ht="30.75" customHeight="1">
      <c r="A112" s="107" t="s">
        <v>179</v>
      </c>
      <c r="B112" s="29"/>
      <c r="C112" s="53">
        <f t="shared" si="5"/>
        <v>190.58987213251004</v>
      </c>
      <c r="D112" s="51"/>
      <c r="E112" s="26"/>
      <c r="F112" s="51">
        <f t="shared" si="7"/>
        <v>190.58987213251004</v>
      </c>
      <c r="G112" s="51"/>
      <c r="H112" s="34">
        <f t="shared" si="6"/>
        <v>289.06</v>
      </c>
      <c r="I112" s="26"/>
      <c r="J112" s="26">
        <v>289.06</v>
      </c>
      <c r="K112" s="26"/>
      <c r="L112" s="37"/>
      <c r="M112" s="33" t="s">
        <v>0</v>
      </c>
    </row>
    <row r="113" spans="1:13" ht="31.5" customHeight="1">
      <c r="A113" s="107" t="s">
        <v>180</v>
      </c>
      <c r="B113" s="29"/>
      <c r="C113" s="53">
        <f t="shared" si="5"/>
        <v>1022.1178050549288</v>
      </c>
      <c r="D113" s="51"/>
      <c r="E113" s="26"/>
      <c r="F113" s="51">
        <v>267.18</v>
      </c>
      <c r="G113" s="51">
        <f>$C$14/$H$14*$H113-F113</f>
        <v>754.9378050549287</v>
      </c>
      <c r="H113" s="34">
        <f t="shared" si="6"/>
        <v>1550.205</v>
      </c>
      <c r="I113" s="26"/>
      <c r="J113" s="26"/>
      <c r="K113" s="26"/>
      <c r="L113" s="37">
        <v>1550.205</v>
      </c>
      <c r="M113" s="33" t="s">
        <v>0</v>
      </c>
    </row>
    <row r="114" spans="1:13" ht="28.5">
      <c r="A114" s="109" t="s">
        <v>181</v>
      </c>
      <c r="B114" s="29"/>
      <c r="C114" s="53">
        <f t="shared" si="5"/>
        <v>373.04410311009354</v>
      </c>
      <c r="D114" s="51"/>
      <c r="E114" s="26"/>
      <c r="F114" s="51"/>
      <c r="G114" s="51">
        <f aca="true" t="shared" si="8" ref="G114:G121">$C$14/$H$14*$H114</f>
        <v>373.04410311009354</v>
      </c>
      <c r="H114" s="34">
        <f t="shared" si="6"/>
        <v>565.781</v>
      </c>
      <c r="I114" s="26"/>
      <c r="J114" s="26"/>
      <c r="K114" s="26">
        <v>565.781</v>
      </c>
      <c r="L114" s="37"/>
      <c r="M114" s="33" t="s">
        <v>0</v>
      </c>
    </row>
    <row r="115" spans="1:13" ht="42.75">
      <c r="A115" s="107" t="s">
        <v>182</v>
      </c>
      <c r="B115" s="29"/>
      <c r="C115" s="53">
        <f t="shared" si="5"/>
        <v>2577.8859333936084</v>
      </c>
      <c r="D115" s="51"/>
      <c r="E115" s="26"/>
      <c r="F115" s="51"/>
      <c r="G115" s="51">
        <f t="shared" si="8"/>
        <v>2577.8859333936084</v>
      </c>
      <c r="H115" s="34">
        <f t="shared" si="6"/>
        <v>3909.776</v>
      </c>
      <c r="I115" s="26"/>
      <c r="J115" s="26"/>
      <c r="K115" s="26">
        <v>3909.776</v>
      </c>
      <c r="L115" s="37"/>
      <c r="M115" s="33" t="s">
        <v>0</v>
      </c>
    </row>
    <row r="116" spans="1:13" ht="28.5">
      <c r="A116" s="107" t="s">
        <v>183</v>
      </c>
      <c r="B116" s="29"/>
      <c r="C116" s="53">
        <f t="shared" si="5"/>
        <v>841.0917123982441</v>
      </c>
      <c r="D116" s="51"/>
      <c r="E116" s="26"/>
      <c r="F116" s="51"/>
      <c r="G116" s="51">
        <f t="shared" si="8"/>
        <v>841.0917123982441</v>
      </c>
      <c r="H116" s="34">
        <f t="shared" si="6"/>
        <v>1275.65</v>
      </c>
      <c r="I116" s="26"/>
      <c r="J116" s="26"/>
      <c r="K116" s="26">
        <v>1275.65</v>
      </c>
      <c r="L116" s="37"/>
      <c r="M116" s="33" t="s">
        <v>0</v>
      </c>
    </row>
    <row r="117" spans="1:13" ht="33" customHeight="1">
      <c r="A117" s="107" t="s">
        <v>184</v>
      </c>
      <c r="B117" s="29"/>
      <c r="C117" s="53">
        <f t="shared" si="5"/>
        <v>1540.913775507872</v>
      </c>
      <c r="D117" s="51"/>
      <c r="E117" s="26"/>
      <c r="F117" s="51"/>
      <c r="G117" s="51">
        <f t="shared" si="8"/>
        <v>1540.913775507872</v>
      </c>
      <c r="H117" s="34">
        <f t="shared" si="6"/>
        <v>2337.042</v>
      </c>
      <c r="I117" s="26"/>
      <c r="J117" s="26"/>
      <c r="K117" s="26">
        <v>2337.042</v>
      </c>
      <c r="L117" s="37"/>
      <c r="M117" s="33" t="s">
        <v>0</v>
      </c>
    </row>
    <row r="118" spans="1:13" ht="28.5">
      <c r="A118" s="107" t="s">
        <v>185</v>
      </c>
      <c r="B118" s="29"/>
      <c r="C118" s="53">
        <f t="shared" si="5"/>
        <v>300.2367411770683</v>
      </c>
      <c r="D118" s="51"/>
      <c r="E118" s="26"/>
      <c r="F118" s="51"/>
      <c r="G118" s="51">
        <f t="shared" si="8"/>
        <v>300.2367411770683</v>
      </c>
      <c r="H118" s="34">
        <f t="shared" si="6"/>
        <v>455.357</v>
      </c>
      <c r="I118" s="26"/>
      <c r="J118" s="26"/>
      <c r="K118" s="26">
        <v>455.357</v>
      </c>
      <c r="L118" s="37"/>
      <c r="M118" s="33" t="s">
        <v>0</v>
      </c>
    </row>
    <row r="119" spans="1:13" ht="28.5">
      <c r="A119" s="107" t="s">
        <v>186</v>
      </c>
      <c r="B119" s="29"/>
      <c r="C119" s="53">
        <f t="shared" si="5"/>
        <v>98.94704047967082</v>
      </c>
      <c r="D119" s="51"/>
      <c r="E119" s="26"/>
      <c r="F119" s="51"/>
      <c r="G119" s="51">
        <f t="shared" si="8"/>
        <v>98.94704047967082</v>
      </c>
      <c r="H119" s="34">
        <f t="shared" si="6"/>
        <v>150.069</v>
      </c>
      <c r="I119" s="26"/>
      <c r="J119" s="26"/>
      <c r="K119" s="26">
        <v>150.069</v>
      </c>
      <c r="L119" s="37"/>
      <c r="M119" s="33" t="s">
        <v>0</v>
      </c>
    </row>
    <row r="120" spans="1:13" ht="28.5">
      <c r="A120" s="107" t="s">
        <v>187</v>
      </c>
      <c r="B120" s="29"/>
      <c r="C120" s="53">
        <f t="shared" si="5"/>
        <v>202.4949808684977</v>
      </c>
      <c r="D120" s="51"/>
      <c r="E120" s="26"/>
      <c r="F120" s="51"/>
      <c r="G120" s="51">
        <f t="shared" si="8"/>
        <v>202.4949808684977</v>
      </c>
      <c r="H120" s="34">
        <f t="shared" si="6"/>
        <v>307.116</v>
      </c>
      <c r="I120" s="26"/>
      <c r="J120" s="26"/>
      <c r="K120" s="26">
        <v>307.116</v>
      </c>
      <c r="L120" s="37"/>
      <c r="M120" s="33" t="s">
        <v>0</v>
      </c>
    </row>
    <row r="121" spans="1:13" ht="28.5">
      <c r="A121" s="107" t="s">
        <v>188</v>
      </c>
      <c r="B121" s="29"/>
      <c r="C121" s="53">
        <f t="shared" si="5"/>
        <v>430.42546127776836</v>
      </c>
      <c r="D121" s="51"/>
      <c r="E121" s="26"/>
      <c r="F121" s="51"/>
      <c r="G121" s="51">
        <f t="shared" si="8"/>
        <v>430.42546127776836</v>
      </c>
      <c r="H121" s="34">
        <f t="shared" si="6"/>
        <v>652.809</v>
      </c>
      <c r="I121" s="26"/>
      <c r="J121" s="26"/>
      <c r="K121" s="26">
        <v>652.809</v>
      </c>
      <c r="L121" s="37"/>
      <c r="M121" s="33" t="s">
        <v>0</v>
      </c>
    </row>
    <row r="122" spans="1:13" ht="28.5">
      <c r="A122" s="107" t="s">
        <v>189</v>
      </c>
      <c r="B122" s="29"/>
      <c r="C122" s="53">
        <f t="shared" si="5"/>
        <v>563.5469418823272</v>
      </c>
      <c r="D122" s="51"/>
      <c r="E122" s="26"/>
      <c r="F122" s="26"/>
      <c r="G122" s="51">
        <f aca="true" t="shared" si="9" ref="G122:G149">$C$14/$H$14*$H122</f>
        <v>563.5469418823272</v>
      </c>
      <c r="H122" s="34">
        <f t="shared" si="6"/>
        <v>854.709</v>
      </c>
      <c r="I122" s="26"/>
      <c r="J122" s="26"/>
      <c r="K122" s="26">
        <v>854.709</v>
      </c>
      <c r="L122" s="37"/>
      <c r="M122" s="33" t="s">
        <v>0</v>
      </c>
    </row>
    <row r="123" spans="1:13" ht="33" customHeight="1">
      <c r="A123" s="107" t="s">
        <v>190</v>
      </c>
      <c r="B123" s="29"/>
      <c r="C123" s="53">
        <f t="shared" si="5"/>
        <v>1024.4110022294838</v>
      </c>
      <c r="D123" s="51"/>
      <c r="E123" s="26"/>
      <c r="F123" s="26"/>
      <c r="G123" s="51">
        <f t="shared" si="9"/>
        <v>1024.4110022294838</v>
      </c>
      <c r="H123" s="34">
        <f t="shared" si="6"/>
        <v>1553.683</v>
      </c>
      <c r="I123" s="26"/>
      <c r="J123" s="26"/>
      <c r="K123" s="26">
        <v>1553.683</v>
      </c>
      <c r="L123" s="37"/>
      <c r="M123" s="33" t="s">
        <v>0</v>
      </c>
    </row>
    <row r="124" spans="1:13" ht="28.5">
      <c r="A124" s="107" t="s">
        <v>191</v>
      </c>
      <c r="B124" s="29"/>
      <c r="C124" s="53">
        <f t="shared" si="5"/>
        <v>81.72432529952381</v>
      </c>
      <c r="D124" s="51"/>
      <c r="E124" s="26"/>
      <c r="F124" s="26"/>
      <c r="G124" s="51">
        <f t="shared" si="9"/>
        <v>81.72432529952381</v>
      </c>
      <c r="H124" s="34">
        <f t="shared" si="6"/>
        <v>123.948</v>
      </c>
      <c r="I124" s="26"/>
      <c r="J124" s="26"/>
      <c r="K124" s="26">
        <v>123.948</v>
      </c>
      <c r="L124" s="37"/>
      <c r="M124" s="33" t="s">
        <v>0</v>
      </c>
    </row>
    <row r="125" spans="1:13" ht="28.5">
      <c r="A125" s="107" t="s">
        <v>192</v>
      </c>
      <c r="B125" s="29"/>
      <c r="C125" s="53">
        <f t="shared" si="5"/>
        <v>69.26536790723188</v>
      </c>
      <c r="D125" s="51"/>
      <c r="E125" s="26"/>
      <c r="F125" s="26"/>
      <c r="G125" s="51">
        <f t="shared" si="9"/>
        <v>69.26536790723188</v>
      </c>
      <c r="H125" s="34">
        <f t="shared" si="6"/>
        <v>105.052</v>
      </c>
      <c r="I125" s="26"/>
      <c r="J125" s="26"/>
      <c r="K125" s="26">
        <v>105.052</v>
      </c>
      <c r="L125" s="37"/>
      <c r="M125" s="33" t="s">
        <v>0</v>
      </c>
    </row>
    <row r="126" spans="1:13" ht="28.5">
      <c r="A126" s="107" t="s">
        <v>193</v>
      </c>
      <c r="B126" s="29"/>
      <c r="C126" s="53">
        <f t="shared" si="5"/>
        <v>617.2161953654866</v>
      </c>
      <c r="D126" s="51"/>
      <c r="E126" s="26"/>
      <c r="F126" s="26"/>
      <c r="G126" s="51">
        <f t="shared" si="9"/>
        <v>617.2161953654866</v>
      </c>
      <c r="H126" s="34">
        <f t="shared" si="6"/>
        <v>936.107</v>
      </c>
      <c r="I126" s="26"/>
      <c r="J126" s="26"/>
      <c r="K126" s="26">
        <v>936.107</v>
      </c>
      <c r="L126" s="37"/>
      <c r="M126" s="33" t="s">
        <v>0</v>
      </c>
    </row>
    <row r="127" spans="1:13" ht="28.5">
      <c r="A127" s="107" t="s">
        <v>194</v>
      </c>
      <c r="B127" s="29"/>
      <c r="C127" s="53">
        <f t="shared" si="5"/>
        <v>117.55635533149385</v>
      </c>
      <c r="D127" s="51"/>
      <c r="E127" s="26"/>
      <c r="F127" s="26"/>
      <c r="G127" s="51">
        <f t="shared" si="9"/>
        <v>117.55635533149385</v>
      </c>
      <c r="H127" s="34">
        <f t="shared" si="6"/>
        <v>178.293</v>
      </c>
      <c r="I127" s="26"/>
      <c r="J127" s="26"/>
      <c r="K127" s="26">
        <v>178.293</v>
      </c>
      <c r="L127" s="37"/>
      <c r="M127" s="33" t="s">
        <v>0</v>
      </c>
    </row>
    <row r="128" spans="1:13" ht="42.75">
      <c r="A128" s="107" t="s">
        <v>195</v>
      </c>
      <c r="B128" s="29"/>
      <c r="C128" s="53">
        <f t="shared" si="5"/>
        <v>6670.05607142507</v>
      </c>
      <c r="D128" s="51"/>
      <c r="E128" s="26"/>
      <c r="F128" s="26"/>
      <c r="G128" s="51">
        <f t="shared" si="9"/>
        <v>6670.05607142507</v>
      </c>
      <c r="H128" s="34">
        <f t="shared" si="6"/>
        <v>10116.206</v>
      </c>
      <c r="I128" s="26"/>
      <c r="J128" s="26">
        <v>10116.206</v>
      </c>
      <c r="K128" s="26"/>
      <c r="L128" s="37"/>
      <c r="M128" s="33" t="s">
        <v>0</v>
      </c>
    </row>
    <row r="129" spans="1:13" ht="42.75">
      <c r="A129" s="107" t="s">
        <v>196</v>
      </c>
      <c r="B129" s="29"/>
      <c r="C129" s="53">
        <f t="shared" si="5"/>
        <v>1149.8873933461284</v>
      </c>
      <c r="D129" s="51"/>
      <c r="E129" s="26"/>
      <c r="F129" s="26"/>
      <c r="G129" s="51">
        <f t="shared" si="9"/>
        <v>1149.8873933461284</v>
      </c>
      <c r="H129" s="34">
        <f t="shared" si="6"/>
        <v>1743.988</v>
      </c>
      <c r="I129" s="26"/>
      <c r="J129" s="26"/>
      <c r="K129" s="26">
        <v>1743.988</v>
      </c>
      <c r="L129" s="37"/>
      <c r="M129" s="33" t="s">
        <v>0</v>
      </c>
    </row>
    <row r="130" spans="1:13" ht="28.5">
      <c r="A130" s="107" t="s">
        <v>197</v>
      </c>
      <c r="B130" s="29"/>
      <c r="C130" s="53">
        <f t="shared" si="5"/>
        <v>182.8676394388964</v>
      </c>
      <c r="D130" s="51"/>
      <c r="E130" s="26"/>
      <c r="F130" s="26"/>
      <c r="G130" s="51">
        <f t="shared" si="9"/>
        <v>182.8676394388964</v>
      </c>
      <c r="H130" s="34">
        <f t="shared" si="6"/>
        <v>277.348</v>
      </c>
      <c r="I130" s="26"/>
      <c r="J130" s="26"/>
      <c r="K130" s="26">
        <v>277.348</v>
      </c>
      <c r="L130" s="37"/>
      <c r="M130" s="33" t="s">
        <v>0</v>
      </c>
    </row>
    <row r="131" spans="1:13" ht="28.5">
      <c r="A131" s="107" t="s">
        <v>198</v>
      </c>
      <c r="B131" s="29"/>
      <c r="C131" s="53">
        <f t="shared" si="5"/>
        <v>237.47645760685762</v>
      </c>
      <c r="D131" s="51"/>
      <c r="E131" s="26"/>
      <c r="F131" s="26"/>
      <c r="G131" s="51">
        <f t="shared" si="9"/>
        <v>237.47645760685762</v>
      </c>
      <c r="H131" s="34">
        <f t="shared" si="6"/>
        <v>360.171</v>
      </c>
      <c r="I131" s="26"/>
      <c r="J131" s="26"/>
      <c r="K131" s="26">
        <v>360.171</v>
      </c>
      <c r="L131" s="37"/>
      <c r="M131" s="33" t="s">
        <v>0</v>
      </c>
    </row>
    <row r="132" spans="1:13" ht="28.5">
      <c r="A132" s="107" t="s">
        <v>199</v>
      </c>
      <c r="B132" s="29"/>
      <c r="C132" s="53">
        <f t="shared" si="5"/>
        <v>105.48509199861489</v>
      </c>
      <c r="D132" s="51"/>
      <c r="E132" s="26"/>
      <c r="F132" s="26"/>
      <c r="G132" s="51">
        <f t="shared" si="9"/>
        <v>105.48509199861489</v>
      </c>
      <c r="H132" s="34">
        <f t="shared" si="6"/>
        <v>159.985</v>
      </c>
      <c r="I132" s="26"/>
      <c r="J132" s="26"/>
      <c r="K132" s="26">
        <v>159.985</v>
      </c>
      <c r="L132" s="37"/>
      <c r="M132" s="33" t="s">
        <v>0</v>
      </c>
    </row>
    <row r="133" spans="1:13" ht="28.5">
      <c r="A133" s="107" t="s">
        <v>200</v>
      </c>
      <c r="B133" s="29"/>
      <c r="C133" s="53">
        <f t="shared" si="5"/>
        <v>1410.3017567912823</v>
      </c>
      <c r="D133" s="51"/>
      <c r="E133" s="26"/>
      <c r="F133" s="26"/>
      <c r="G133" s="51">
        <f t="shared" si="9"/>
        <v>1410.3017567912823</v>
      </c>
      <c r="H133" s="34">
        <f t="shared" si="6"/>
        <v>2138.948</v>
      </c>
      <c r="I133" s="26"/>
      <c r="J133" s="26"/>
      <c r="K133" s="26">
        <v>2138.948</v>
      </c>
      <c r="L133" s="37"/>
      <c r="M133" s="33" t="s">
        <v>0</v>
      </c>
    </row>
    <row r="134" spans="1:13" ht="48" customHeight="1">
      <c r="A134" s="107" t="s">
        <v>201</v>
      </c>
      <c r="B134" s="29"/>
      <c r="C134" s="53">
        <f t="shared" si="5"/>
        <v>2293.1615699985286</v>
      </c>
      <c r="D134" s="51"/>
      <c r="E134" s="51"/>
      <c r="F134" s="26"/>
      <c r="G134" s="51">
        <f t="shared" si="9"/>
        <v>2293.1615699985286</v>
      </c>
      <c r="H134" s="34">
        <f t="shared" si="6"/>
        <v>3477.946</v>
      </c>
      <c r="I134" s="26"/>
      <c r="J134" s="26">
        <v>3477.946</v>
      </c>
      <c r="K134" s="26"/>
      <c r="L134" s="37"/>
      <c r="M134" s="33" t="s">
        <v>0</v>
      </c>
    </row>
    <row r="135" spans="1:13" ht="28.5">
      <c r="A135" s="107" t="s">
        <v>202</v>
      </c>
      <c r="B135" s="29"/>
      <c r="C135" s="53">
        <f t="shared" si="5"/>
        <v>407.289752347935</v>
      </c>
      <c r="D135" s="51"/>
      <c r="E135" s="51"/>
      <c r="F135" s="26"/>
      <c r="G135" s="51">
        <f t="shared" si="9"/>
        <v>407.289752347935</v>
      </c>
      <c r="H135" s="34">
        <f t="shared" si="6"/>
        <v>617.72</v>
      </c>
      <c r="I135" s="26"/>
      <c r="J135" s="26">
        <v>617.72</v>
      </c>
      <c r="K135" s="26"/>
      <c r="L135" s="37"/>
      <c r="M135" s="33" t="s">
        <v>0</v>
      </c>
    </row>
    <row r="136" spans="1:13" ht="28.5">
      <c r="A136" s="107" t="s">
        <v>203</v>
      </c>
      <c r="B136" s="29"/>
      <c r="C136" s="53">
        <f t="shared" si="5"/>
        <v>308.0558973855352</v>
      </c>
      <c r="D136" s="51"/>
      <c r="E136" s="51"/>
      <c r="F136" s="26"/>
      <c r="G136" s="51">
        <f t="shared" si="9"/>
        <v>308.0558973855352</v>
      </c>
      <c r="H136" s="34">
        <f t="shared" si="6"/>
        <v>467.216</v>
      </c>
      <c r="I136" s="26"/>
      <c r="J136" s="26">
        <v>467.216</v>
      </c>
      <c r="K136" s="26"/>
      <c r="L136" s="37"/>
      <c r="M136" s="33" t="s">
        <v>0</v>
      </c>
    </row>
    <row r="137" spans="1:13" ht="28.5">
      <c r="A137" s="107" t="s">
        <v>204</v>
      </c>
      <c r="B137" s="29"/>
      <c r="C137" s="53">
        <f t="shared" si="5"/>
        <v>722.2179884771122</v>
      </c>
      <c r="D137" s="51"/>
      <c r="E137" s="51"/>
      <c r="F137" s="26"/>
      <c r="G137" s="51">
        <f t="shared" si="9"/>
        <v>722.2179884771122</v>
      </c>
      <c r="H137" s="34">
        <f t="shared" si="6"/>
        <v>1095.359</v>
      </c>
      <c r="I137" s="26"/>
      <c r="J137" s="26"/>
      <c r="K137" s="26">
        <v>1095.359</v>
      </c>
      <c r="L137" s="37"/>
      <c r="M137" s="33" t="s">
        <v>0</v>
      </c>
    </row>
    <row r="138" spans="1:13" ht="28.5">
      <c r="A138" s="107" t="s">
        <v>205</v>
      </c>
      <c r="B138" s="29"/>
      <c r="C138" s="53">
        <f t="shared" si="5"/>
        <v>130.9383938176262</v>
      </c>
      <c r="D138" s="51"/>
      <c r="E138" s="51"/>
      <c r="F138" s="26"/>
      <c r="G138" s="51">
        <f t="shared" si="9"/>
        <v>130.9383938176262</v>
      </c>
      <c r="H138" s="34">
        <f t="shared" si="6"/>
        <v>198.589</v>
      </c>
      <c r="I138" s="26"/>
      <c r="J138" s="26">
        <v>198.589</v>
      </c>
      <c r="K138" s="26"/>
      <c r="L138" s="37"/>
      <c r="M138" s="33" t="s">
        <v>0</v>
      </c>
    </row>
    <row r="139" spans="1:13" ht="42.75">
      <c r="A139" s="107" t="s">
        <v>206</v>
      </c>
      <c r="B139" s="29"/>
      <c r="C139" s="53">
        <f t="shared" si="5"/>
        <v>432.5610753227321</v>
      </c>
      <c r="D139" s="51"/>
      <c r="E139" s="51"/>
      <c r="F139" s="26"/>
      <c r="G139" s="51">
        <f t="shared" si="9"/>
        <v>432.5610753227321</v>
      </c>
      <c r="H139" s="34">
        <f t="shared" si="6"/>
        <v>656.048</v>
      </c>
      <c r="I139" s="26"/>
      <c r="J139" s="26"/>
      <c r="K139" s="26">
        <v>656.048</v>
      </c>
      <c r="L139" s="37"/>
      <c r="M139" s="33" t="s">
        <v>0</v>
      </c>
    </row>
    <row r="140" spans="1:13" ht="28.5">
      <c r="A140" s="107" t="s">
        <v>207</v>
      </c>
      <c r="B140" s="29"/>
      <c r="C140" s="53">
        <f t="shared" si="5"/>
        <v>320.24847994789036</v>
      </c>
      <c r="D140" s="51"/>
      <c r="E140" s="51"/>
      <c r="F140" s="26"/>
      <c r="G140" s="51">
        <f t="shared" si="9"/>
        <v>320.24847994789036</v>
      </c>
      <c r="H140" s="34">
        <f t="shared" si="6"/>
        <v>485.708</v>
      </c>
      <c r="I140" s="26"/>
      <c r="J140" s="26">
        <v>485.708</v>
      </c>
      <c r="K140" s="26"/>
      <c r="L140" s="37"/>
      <c r="M140" s="33" t="s">
        <v>0</v>
      </c>
    </row>
    <row r="141" spans="1:13" ht="47.25" customHeight="1">
      <c r="A141" s="107" t="s">
        <v>208</v>
      </c>
      <c r="B141" s="29"/>
      <c r="C141" s="53">
        <f t="shared" si="5"/>
        <v>2977.9954335187417</v>
      </c>
      <c r="D141" s="51"/>
      <c r="E141" s="51"/>
      <c r="F141" s="26"/>
      <c r="G141" s="51">
        <f t="shared" si="9"/>
        <v>2977.9954335187417</v>
      </c>
      <c r="H141" s="34">
        <f t="shared" si="6"/>
        <v>4516.606</v>
      </c>
      <c r="I141" s="26"/>
      <c r="J141" s="26"/>
      <c r="K141" s="26">
        <v>4516.606</v>
      </c>
      <c r="L141" s="37"/>
      <c r="M141" s="33" t="s">
        <v>0</v>
      </c>
    </row>
    <row r="142" spans="1:13" ht="42.75">
      <c r="A142" s="107" t="s">
        <v>209</v>
      </c>
      <c r="B142" s="29"/>
      <c r="C142" s="53">
        <f t="shared" si="5"/>
        <v>1889.7421648083389</v>
      </c>
      <c r="D142" s="51"/>
      <c r="E142" s="51"/>
      <c r="F142" s="26"/>
      <c r="G142" s="51">
        <f t="shared" si="9"/>
        <v>1889.7421648083389</v>
      </c>
      <c r="H142" s="34">
        <f t="shared" si="6"/>
        <v>2866.096</v>
      </c>
      <c r="I142" s="26"/>
      <c r="J142" s="26"/>
      <c r="K142" s="26"/>
      <c r="L142" s="37">
        <v>2866.096</v>
      </c>
      <c r="M142" s="33" t="s">
        <v>0</v>
      </c>
    </row>
    <row r="143" spans="1:13" ht="45.75" customHeight="1">
      <c r="A143" s="107" t="s">
        <v>210</v>
      </c>
      <c r="B143" s="29"/>
      <c r="C143" s="53">
        <f t="shared" si="5"/>
        <v>3016.7819823946397</v>
      </c>
      <c r="D143" s="26"/>
      <c r="E143" s="51"/>
      <c r="F143" s="26"/>
      <c r="G143" s="51">
        <f t="shared" si="9"/>
        <v>3016.7819823946397</v>
      </c>
      <c r="H143" s="34">
        <f t="shared" si="6"/>
        <v>4575.432</v>
      </c>
      <c r="I143" s="26"/>
      <c r="J143" s="26"/>
      <c r="K143" s="26"/>
      <c r="L143" s="37">
        <v>4575.432</v>
      </c>
      <c r="M143" s="33" t="s">
        <v>0</v>
      </c>
    </row>
    <row r="144" spans="1:13" ht="28.5">
      <c r="A144" s="107" t="s">
        <v>211</v>
      </c>
      <c r="B144" s="29"/>
      <c r="C144" s="53">
        <f t="shared" si="5"/>
        <v>2343.2868514249794</v>
      </c>
      <c r="D144" s="26"/>
      <c r="E144" s="51"/>
      <c r="F144" s="26"/>
      <c r="G144" s="51">
        <f t="shared" si="9"/>
        <v>2343.2868514249794</v>
      </c>
      <c r="H144" s="34">
        <f t="shared" si="6"/>
        <v>3553.969</v>
      </c>
      <c r="I144" s="26"/>
      <c r="J144" s="26"/>
      <c r="K144" s="26">
        <v>3553.969</v>
      </c>
      <c r="L144" s="37"/>
      <c r="M144" s="33" t="s">
        <v>0</v>
      </c>
    </row>
    <row r="145" spans="1:13" ht="42.75">
      <c r="A145" s="107" t="s">
        <v>212</v>
      </c>
      <c r="B145" s="29"/>
      <c r="C145" s="53">
        <f t="shared" si="5"/>
        <v>929.0989232286288</v>
      </c>
      <c r="D145" s="26"/>
      <c r="E145" s="51"/>
      <c r="F145" s="26"/>
      <c r="G145" s="51">
        <f t="shared" si="9"/>
        <v>929.0989232286288</v>
      </c>
      <c r="H145" s="34">
        <f t="shared" si="6"/>
        <v>1409.127</v>
      </c>
      <c r="I145" s="26"/>
      <c r="J145" s="26"/>
      <c r="K145" s="26"/>
      <c r="L145" s="37">
        <v>1409.127</v>
      </c>
      <c r="M145" s="33" t="s">
        <v>0</v>
      </c>
    </row>
    <row r="146" spans="1:13" ht="33.75" customHeight="1">
      <c r="A146" s="107" t="s">
        <v>213</v>
      </c>
      <c r="B146" s="29"/>
      <c r="C146" s="53">
        <f aca="true" t="shared" si="10" ref="C146:C194">SUM(D146:G146)</f>
        <v>1827.324739930126</v>
      </c>
      <c r="D146" s="26"/>
      <c r="E146" s="51"/>
      <c r="F146" s="26"/>
      <c r="G146" s="51">
        <f t="shared" si="9"/>
        <v>1827.324739930126</v>
      </c>
      <c r="H146" s="34">
        <f aca="true" t="shared" si="11" ref="H146:H194">SUM(I146:L146)</f>
        <v>2771.43</v>
      </c>
      <c r="I146" s="26"/>
      <c r="J146" s="26"/>
      <c r="K146" s="26"/>
      <c r="L146" s="37">
        <v>2771.43</v>
      </c>
      <c r="M146" s="33" t="s">
        <v>0</v>
      </c>
    </row>
    <row r="147" spans="1:13" ht="28.5">
      <c r="A147" s="107" t="s">
        <v>214</v>
      </c>
      <c r="B147" s="29"/>
      <c r="C147" s="53">
        <f t="shared" si="10"/>
        <v>2190.138467145914</v>
      </c>
      <c r="D147" s="26"/>
      <c r="E147" s="51"/>
      <c r="F147" s="26"/>
      <c r="G147" s="51">
        <f t="shared" si="9"/>
        <v>2190.138467145914</v>
      </c>
      <c r="H147" s="34">
        <f t="shared" si="11"/>
        <v>3321.695</v>
      </c>
      <c r="I147" s="26"/>
      <c r="J147" s="26">
        <v>3321.695</v>
      </c>
      <c r="K147" s="26"/>
      <c r="L147" s="37"/>
      <c r="M147" s="33" t="s">
        <v>0</v>
      </c>
    </row>
    <row r="148" spans="1:13" ht="28.5">
      <c r="A148" s="107" t="s">
        <v>215</v>
      </c>
      <c r="B148" s="29"/>
      <c r="C148" s="53">
        <f t="shared" si="10"/>
        <v>273.72321478741736</v>
      </c>
      <c r="D148" s="26"/>
      <c r="E148" s="51"/>
      <c r="F148" s="26"/>
      <c r="G148" s="51">
        <f t="shared" si="9"/>
        <v>273.72321478741736</v>
      </c>
      <c r="H148" s="34">
        <f t="shared" si="11"/>
        <v>415.145</v>
      </c>
      <c r="I148" s="26"/>
      <c r="J148" s="26"/>
      <c r="K148" s="26"/>
      <c r="L148" s="37">
        <v>415.145</v>
      </c>
      <c r="M148" s="33" t="s">
        <v>0</v>
      </c>
    </row>
    <row r="149" spans="1:13" ht="33.75" customHeight="1">
      <c r="A149" s="107" t="s">
        <v>216</v>
      </c>
      <c r="B149" s="29"/>
      <c r="C149" s="53">
        <f t="shared" si="10"/>
        <v>3484.2520066555016</v>
      </c>
      <c r="D149" s="26"/>
      <c r="E149" s="51"/>
      <c r="F149" s="26"/>
      <c r="G149" s="51">
        <f t="shared" si="9"/>
        <v>3484.2520066555016</v>
      </c>
      <c r="H149" s="34">
        <f t="shared" si="11"/>
        <v>5284.425</v>
      </c>
      <c r="I149" s="26"/>
      <c r="J149" s="26"/>
      <c r="K149" s="26"/>
      <c r="L149" s="37">
        <v>5284.425</v>
      </c>
      <c r="M149" s="33" t="s">
        <v>0</v>
      </c>
    </row>
    <row r="150" spans="1:13" ht="42.75">
      <c r="A150" s="107" t="s">
        <v>217</v>
      </c>
      <c r="B150" s="29"/>
      <c r="C150" s="53">
        <f t="shared" si="10"/>
        <v>29646.821349349535</v>
      </c>
      <c r="D150" s="26">
        <f>$C$15/$H$15*$H150</f>
        <v>29646.821349349535</v>
      </c>
      <c r="E150" s="51"/>
      <c r="F150" s="26"/>
      <c r="G150" s="31"/>
      <c r="H150" s="34">
        <f t="shared" si="11"/>
        <v>36896.601</v>
      </c>
      <c r="I150" s="26"/>
      <c r="J150" s="26"/>
      <c r="K150" s="26">
        <v>36896.601</v>
      </c>
      <c r="L150" s="37"/>
      <c r="M150" s="33" t="s">
        <v>51</v>
      </c>
    </row>
    <row r="151" spans="1:13" ht="28.5">
      <c r="A151" s="107" t="s">
        <v>218</v>
      </c>
      <c r="B151" s="29"/>
      <c r="C151" s="53">
        <f t="shared" si="10"/>
        <v>2871.404883876947</v>
      </c>
      <c r="D151" s="26">
        <f>D15-SUM(D150)</f>
        <v>1684.3554743079076</v>
      </c>
      <c r="E151" s="26">
        <f>$C$15/$H$15*$H151-D151</f>
        <v>1187.0494095690397</v>
      </c>
      <c r="F151" s="26"/>
      <c r="G151" s="31"/>
      <c r="H151" s="34">
        <f t="shared" si="11"/>
        <v>3573.573</v>
      </c>
      <c r="I151" s="26"/>
      <c r="J151" s="26"/>
      <c r="K151" s="26">
        <v>3573.573</v>
      </c>
      <c r="L151" s="37"/>
      <c r="M151" s="33" t="s">
        <v>51</v>
      </c>
    </row>
    <row r="152" spans="1:13" ht="42.75">
      <c r="A152" s="107" t="s">
        <v>219</v>
      </c>
      <c r="B152" s="29"/>
      <c r="C152" s="53">
        <f t="shared" si="10"/>
        <v>2994.1451925362708</v>
      </c>
      <c r="D152" s="26"/>
      <c r="E152" s="26">
        <f aca="true" t="shared" si="12" ref="E152:E161">$C$15/$H$15*$H152</f>
        <v>2994.1451925362708</v>
      </c>
      <c r="F152" s="26"/>
      <c r="G152" s="31"/>
      <c r="H152" s="34">
        <f t="shared" si="11"/>
        <v>3726.328</v>
      </c>
      <c r="I152" s="26"/>
      <c r="J152" s="26"/>
      <c r="K152" s="26">
        <v>3726.328</v>
      </c>
      <c r="L152" s="37"/>
      <c r="M152" s="33" t="s">
        <v>51</v>
      </c>
    </row>
    <row r="153" spans="1:13" ht="30.75" customHeight="1">
      <c r="A153" s="107" t="s">
        <v>220</v>
      </c>
      <c r="B153" s="29"/>
      <c r="C153" s="53">
        <f t="shared" si="10"/>
        <v>634.0858115063523</v>
      </c>
      <c r="D153" s="26"/>
      <c r="E153" s="26">
        <f t="shared" si="12"/>
        <v>634.0858115063523</v>
      </c>
      <c r="F153" s="26"/>
      <c r="G153" s="31"/>
      <c r="H153" s="34">
        <f t="shared" si="11"/>
        <v>789.144</v>
      </c>
      <c r="I153" s="26"/>
      <c r="J153" s="26"/>
      <c r="K153" s="26">
        <v>789.144</v>
      </c>
      <c r="L153" s="37"/>
      <c r="M153" s="33" t="s">
        <v>51</v>
      </c>
    </row>
    <row r="154" spans="1:13" ht="42.75">
      <c r="A154" s="107" t="s">
        <v>221</v>
      </c>
      <c r="B154" s="29"/>
      <c r="C154" s="53">
        <f t="shared" si="10"/>
        <v>1441.6817683558634</v>
      </c>
      <c r="D154" s="26"/>
      <c r="E154" s="26">
        <f t="shared" si="12"/>
        <v>1441.6817683558634</v>
      </c>
      <c r="F154" s="26"/>
      <c r="G154" s="31"/>
      <c r="H154" s="34">
        <f t="shared" si="11"/>
        <v>1794.228</v>
      </c>
      <c r="I154" s="26"/>
      <c r="J154" s="26"/>
      <c r="K154" s="26"/>
      <c r="L154" s="37">
        <v>1794.228</v>
      </c>
      <c r="M154" s="33" t="s">
        <v>51</v>
      </c>
    </row>
    <row r="155" spans="1:13" ht="28.5">
      <c r="A155" s="107" t="s">
        <v>222</v>
      </c>
      <c r="B155" s="29"/>
      <c r="C155" s="53">
        <f t="shared" si="10"/>
        <v>21169.228460814193</v>
      </c>
      <c r="D155" s="26"/>
      <c r="E155" s="26">
        <f t="shared" si="12"/>
        <v>21169.228460814193</v>
      </c>
      <c r="F155" s="26"/>
      <c r="G155" s="31"/>
      <c r="H155" s="34">
        <f t="shared" si="11"/>
        <v>26345.913</v>
      </c>
      <c r="I155" s="26"/>
      <c r="J155" s="26"/>
      <c r="K155" s="26">
        <v>26345.913</v>
      </c>
      <c r="L155" s="37"/>
      <c r="M155" s="33" t="s">
        <v>51</v>
      </c>
    </row>
    <row r="156" spans="1:13" ht="28.5">
      <c r="A156" s="107" t="s">
        <v>223</v>
      </c>
      <c r="B156" s="29"/>
      <c r="C156" s="53">
        <f t="shared" si="10"/>
        <v>413.79124358004344</v>
      </c>
      <c r="D156" s="26"/>
      <c r="E156" s="26">
        <f t="shared" si="12"/>
        <v>413.79124358004344</v>
      </c>
      <c r="F156" s="26"/>
      <c r="G156" s="31"/>
      <c r="H156" s="34">
        <f t="shared" si="11"/>
        <v>514.979</v>
      </c>
      <c r="I156" s="26"/>
      <c r="J156" s="26"/>
      <c r="K156" s="26">
        <v>514.979</v>
      </c>
      <c r="L156" s="37"/>
      <c r="M156" s="33" t="s">
        <v>51</v>
      </c>
    </row>
    <row r="157" spans="1:13" ht="28.5">
      <c r="A157" s="107" t="s">
        <v>224</v>
      </c>
      <c r="B157" s="29"/>
      <c r="C157" s="53">
        <f t="shared" si="10"/>
        <v>1726.086864561509</v>
      </c>
      <c r="D157" s="26"/>
      <c r="E157" s="26">
        <f t="shared" si="12"/>
        <v>1726.086864561509</v>
      </c>
      <c r="F157" s="26"/>
      <c r="G157" s="31"/>
      <c r="H157" s="34">
        <f t="shared" si="11"/>
        <v>2148.181</v>
      </c>
      <c r="I157" s="26"/>
      <c r="J157" s="26"/>
      <c r="K157" s="26">
        <v>2148.181</v>
      </c>
      <c r="L157" s="37"/>
      <c r="M157" s="33" t="s">
        <v>51</v>
      </c>
    </row>
    <row r="158" spans="1:13" ht="28.5">
      <c r="A158" s="107" t="s">
        <v>225</v>
      </c>
      <c r="B158" s="29"/>
      <c r="C158" s="53">
        <f t="shared" si="10"/>
        <v>275.6299535859704</v>
      </c>
      <c r="D158" s="26"/>
      <c r="E158" s="26">
        <f t="shared" si="12"/>
        <v>275.6299535859704</v>
      </c>
      <c r="F158" s="26"/>
      <c r="G158" s="31"/>
      <c r="H158" s="34">
        <f t="shared" si="11"/>
        <v>343.032</v>
      </c>
      <c r="I158" s="26"/>
      <c r="J158" s="26"/>
      <c r="K158" s="26">
        <v>343.032</v>
      </c>
      <c r="L158" s="37"/>
      <c r="M158" s="33" t="s">
        <v>51</v>
      </c>
    </row>
    <row r="159" spans="1:13" ht="28.5">
      <c r="A159" s="107" t="s">
        <v>226</v>
      </c>
      <c r="B159" s="29"/>
      <c r="C159" s="53">
        <f t="shared" si="10"/>
        <v>4521.81146660352</v>
      </c>
      <c r="D159" s="26"/>
      <c r="E159" s="26">
        <f t="shared" si="12"/>
        <v>4521.81146660352</v>
      </c>
      <c r="F159" s="26"/>
      <c r="G159" s="31"/>
      <c r="H159" s="34">
        <f t="shared" si="11"/>
        <v>5627.567</v>
      </c>
      <c r="I159" s="26"/>
      <c r="J159" s="26"/>
      <c r="K159" s="26"/>
      <c r="L159" s="37">
        <v>5627.567</v>
      </c>
      <c r="M159" s="33" t="s">
        <v>51</v>
      </c>
    </row>
    <row r="160" spans="1:13" ht="28.5">
      <c r="A160" s="107" t="s">
        <v>227</v>
      </c>
      <c r="B160" s="29"/>
      <c r="C160" s="53">
        <f t="shared" si="10"/>
        <v>1634.9100713665277</v>
      </c>
      <c r="D160" s="26"/>
      <c r="E160" s="26">
        <f t="shared" si="12"/>
        <v>1634.9100713665277</v>
      </c>
      <c r="F160" s="26"/>
      <c r="G160" s="31"/>
      <c r="H160" s="34">
        <f t="shared" si="11"/>
        <v>2034.708</v>
      </c>
      <c r="I160" s="26"/>
      <c r="J160" s="26"/>
      <c r="K160" s="26"/>
      <c r="L160" s="37">
        <v>2034.708</v>
      </c>
      <c r="M160" s="33" t="s">
        <v>51</v>
      </c>
    </row>
    <row r="161" spans="1:13" ht="28.5">
      <c r="A161" s="107" t="s">
        <v>228</v>
      </c>
      <c r="B161" s="29"/>
      <c r="C161" s="53">
        <f t="shared" si="10"/>
        <v>3189.8017055090863</v>
      </c>
      <c r="D161" s="26"/>
      <c r="E161" s="26">
        <f t="shared" si="12"/>
        <v>3189.8017055090863</v>
      </c>
      <c r="F161" s="26"/>
      <c r="G161" s="31"/>
      <c r="H161" s="34">
        <f t="shared" si="11"/>
        <v>3969.83</v>
      </c>
      <c r="I161" s="26"/>
      <c r="J161" s="26"/>
      <c r="K161" s="26"/>
      <c r="L161" s="37">
        <v>3969.83</v>
      </c>
      <c r="M161" s="33" t="s">
        <v>51</v>
      </c>
    </row>
    <row r="162" spans="1:13" ht="28.5">
      <c r="A162" s="107" t="s">
        <v>229</v>
      </c>
      <c r="B162" s="29"/>
      <c r="C162" s="53">
        <f t="shared" si="10"/>
        <v>10000.335247762067</v>
      </c>
      <c r="D162" s="26"/>
      <c r="E162" s="26">
        <f>E15-SUM(E150:E161)</f>
        <v>7087.55383828139</v>
      </c>
      <c r="F162" s="26">
        <f>$C$15/$H$15*$H162-E162</f>
        <v>2912.7814094806763</v>
      </c>
      <c r="G162" s="31"/>
      <c r="H162" s="34">
        <f t="shared" si="11"/>
        <v>12445.799</v>
      </c>
      <c r="I162" s="26"/>
      <c r="J162" s="26"/>
      <c r="K162" s="26">
        <v>12445.799</v>
      </c>
      <c r="L162" s="37"/>
      <c r="M162" s="33" t="s">
        <v>51</v>
      </c>
    </row>
    <row r="163" spans="1:13" ht="28.5">
      <c r="A163" s="107" t="s">
        <v>230</v>
      </c>
      <c r="B163" s="29"/>
      <c r="C163" s="53">
        <f t="shared" si="10"/>
        <v>1388.0024186763455</v>
      </c>
      <c r="D163" s="26"/>
      <c r="E163" s="26"/>
      <c r="F163" s="26">
        <f aca="true" t="shared" si="13" ref="F163:F168">$C$15/$H$15*$H163</f>
        <v>1388.0024186763455</v>
      </c>
      <c r="G163" s="31"/>
      <c r="H163" s="34">
        <f t="shared" si="11"/>
        <v>1727.422</v>
      </c>
      <c r="I163" s="26"/>
      <c r="J163" s="26"/>
      <c r="K163" s="26">
        <v>1727.422</v>
      </c>
      <c r="L163" s="37"/>
      <c r="M163" s="33" t="s">
        <v>51</v>
      </c>
    </row>
    <row r="164" spans="1:13" ht="28.5">
      <c r="A164" s="107" t="s">
        <v>231</v>
      </c>
      <c r="B164" s="29"/>
      <c r="C164" s="53">
        <f t="shared" si="10"/>
        <v>3058.2822366755513</v>
      </c>
      <c r="D164" s="26"/>
      <c r="E164" s="26"/>
      <c r="F164" s="26">
        <f t="shared" si="13"/>
        <v>3058.2822366755513</v>
      </c>
      <c r="G164" s="31"/>
      <c r="H164" s="34">
        <f t="shared" si="11"/>
        <v>3806.149</v>
      </c>
      <c r="I164" s="26"/>
      <c r="J164" s="26">
        <v>3806.149</v>
      </c>
      <c r="K164" s="26"/>
      <c r="L164" s="37"/>
      <c r="M164" s="33" t="s">
        <v>51</v>
      </c>
    </row>
    <row r="165" spans="1:13" ht="28.5">
      <c r="A165" s="107" t="s">
        <v>232</v>
      </c>
      <c r="B165" s="29"/>
      <c r="C165" s="53">
        <f t="shared" si="10"/>
        <v>7090.511293358872</v>
      </c>
      <c r="D165" s="26"/>
      <c r="E165" s="26"/>
      <c r="F165" s="26">
        <f t="shared" si="13"/>
        <v>7090.511293358872</v>
      </c>
      <c r="G165" s="31"/>
      <c r="H165" s="34">
        <f t="shared" si="11"/>
        <v>8824.412</v>
      </c>
      <c r="I165" s="26"/>
      <c r="J165" s="26"/>
      <c r="K165" s="26">
        <v>8824.412</v>
      </c>
      <c r="L165" s="37"/>
      <c r="M165" s="33" t="s">
        <v>51</v>
      </c>
    </row>
    <row r="166" spans="1:13" ht="28.5">
      <c r="A166" s="107" t="s">
        <v>233</v>
      </c>
      <c r="B166" s="29"/>
      <c r="C166" s="53">
        <f t="shared" si="10"/>
        <v>1279.1692768022378</v>
      </c>
      <c r="D166" s="26"/>
      <c r="E166" s="26"/>
      <c r="F166" s="26">
        <f t="shared" si="13"/>
        <v>1279.1692768022378</v>
      </c>
      <c r="G166" s="31"/>
      <c r="H166" s="34">
        <f t="shared" si="11"/>
        <v>1591.975</v>
      </c>
      <c r="I166" s="26"/>
      <c r="J166" s="26">
        <v>1591.975</v>
      </c>
      <c r="K166" s="26"/>
      <c r="L166" s="37"/>
      <c r="M166" s="33" t="s">
        <v>51</v>
      </c>
    </row>
    <row r="167" spans="1:13" ht="28.5">
      <c r="A167" s="107" t="s">
        <v>234</v>
      </c>
      <c r="B167" s="29"/>
      <c r="C167" s="53">
        <f t="shared" si="10"/>
        <v>339.9381455485265</v>
      </c>
      <c r="D167" s="26"/>
      <c r="E167" s="26"/>
      <c r="F167" s="26">
        <f t="shared" si="13"/>
        <v>339.9381455485265</v>
      </c>
      <c r="G167" s="31"/>
      <c r="H167" s="34">
        <f t="shared" si="11"/>
        <v>423.066</v>
      </c>
      <c r="I167" s="26"/>
      <c r="J167" s="26"/>
      <c r="K167" s="26"/>
      <c r="L167" s="37">
        <v>423.066</v>
      </c>
      <c r="M167" s="33" t="s">
        <v>51</v>
      </c>
    </row>
    <row r="168" spans="1:13" ht="28.5">
      <c r="A168" s="107" t="s">
        <v>235</v>
      </c>
      <c r="B168" s="29"/>
      <c r="C168" s="53">
        <f t="shared" si="10"/>
        <v>380.9276474675344</v>
      </c>
      <c r="D168" s="26"/>
      <c r="E168" s="26"/>
      <c r="F168" s="26">
        <f t="shared" si="13"/>
        <v>380.9276474675344</v>
      </c>
      <c r="G168" s="31"/>
      <c r="H168" s="34">
        <f t="shared" si="11"/>
        <v>474.079</v>
      </c>
      <c r="I168" s="26"/>
      <c r="J168" s="26"/>
      <c r="K168" s="26"/>
      <c r="L168" s="37">
        <v>474.079</v>
      </c>
      <c r="M168" s="33" t="s">
        <v>51</v>
      </c>
    </row>
    <row r="169" spans="1:13" ht="28.5">
      <c r="A169" s="107" t="s">
        <v>236</v>
      </c>
      <c r="B169" s="29"/>
      <c r="C169" s="53">
        <f t="shared" si="10"/>
        <v>5765.254237930196</v>
      </c>
      <c r="D169" s="26"/>
      <c r="E169" s="26"/>
      <c r="F169" s="26">
        <f>F15-SUM(F150:F168)</f>
        <v>1981.3573182199107</v>
      </c>
      <c r="G169" s="26">
        <f>$C$15/$H$15*$H169-F169</f>
        <v>3783.896919710285</v>
      </c>
      <c r="H169" s="34">
        <f t="shared" si="11"/>
        <v>7175.079</v>
      </c>
      <c r="I169" s="26"/>
      <c r="J169" s="26">
        <v>7175.079</v>
      </c>
      <c r="K169" s="26"/>
      <c r="L169" s="37"/>
      <c r="M169" s="33" t="s">
        <v>51</v>
      </c>
    </row>
    <row r="170" spans="1:13" ht="28.5">
      <c r="A170" s="107" t="s">
        <v>237</v>
      </c>
      <c r="B170" s="29"/>
      <c r="C170" s="53">
        <f t="shared" si="10"/>
        <v>1724.7458048570645</v>
      </c>
      <c r="D170" s="26"/>
      <c r="E170" s="26"/>
      <c r="F170" s="26"/>
      <c r="G170" s="26">
        <f>$C$15/$H$15*$H170</f>
        <v>1724.7458048570645</v>
      </c>
      <c r="H170" s="34">
        <f t="shared" si="11"/>
        <v>2146.512</v>
      </c>
      <c r="I170" s="26"/>
      <c r="J170" s="26">
        <v>2146.512</v>
      </c>
      <c r="K170" s="26"/>
      <c r="L170" s="37"/>
      <c r="M170" s="33" t="s">
        <v>51</v>
      </c>
    </row>
    <row r="171" spans="1:13" ht="28.5">
      <c r="A171" s="107" t="s">
        <v>238</v>
      </c>
      <c r="B171" s="29"/>
      <c r="C171" s="53">
        <f t="shared" si="10"/>
        <v>445.50581909497566</v>
      </c>
      <c r="D171" s="26"/>
      <c r="E171" s="26"/>
      <c r="F171" s="26"/>
      <c r="G171" s="26">
        <f>$C$15/$H$15*$H171</f>
        <v>445.50581909497566</v>
      </c>
      <c r="H171" s="34">
        <f t="shared" si="11"/>
        <v>554.449</v>
      </c>
      <c r="I171" s="26"/>
      <c r="J171" s="26"/>
      <c r="K171" s="26"/>
      <c r="L171" s="37">
        <v>554.449</v>
      </c>
      <c r="M171" s="33" t="s">
        <v>51</v>
      </c>
    </row>
    <row r="172" spans="1:13" ht="28.5">
      <c r="A172" s="107" t="s">
        <v>239</v>
      </c>
      <c r="B172" s="29"/>
      <c r="C172" s="53">
        <f t="shared" si="10"/>
        <v>501.4269642061291</v>
      </c>
      <c r="D172" s="26"/>
      <c r="E172" s="51"/>
      <c r="F172" s="26"/>
      <c r="G172" s="26">
        <f aca="true" t="shared" si="14" ref="G172:G194">$C$15/$H$15*$H172</f>
        <v>501.4269642061291</v>
      </c>
      <c r="H172" s="34">
        <f t="shared" si="11"/>
        <v>624.045</v>
      </c>
      <c r="I172" s="26"/>
      <c r="J172" s="26"/>
      <c r="K172" s="26">
        <v>624.045</v>
      </c>
      <c r="L172" s="37"/>
      <c r="M172" s="33" t="s">
        <v>51</v>
      </c>
    </row>
    <row r="173" spans="1:13" ht="33" customHeight="1">
      <c r="A173" s="107" t="s">
        <v>240</v>
      </c>
      <c r="B173" s="29"/>
      <c r="C173" s="53">
        <f t="shared" si="10"/>
        <v>400.73178080213125</v>
      </c>
      <c r="D173" s="26"/>
      <c r="E173" s="51"/>
      <c r="F173" s="26"/>
      <c r="G173" s="26">
        <f t="shared" si="14"/>
        <v>400.73178080213125</v>
      </c>
      <c r="H173" s="34">
        <f t="shared" si="11"/>
        <v>498.726</v>
      </c>
      <c r="I173" s="26"/>
      <c r="J173" s="26"/>
      <c r="K173" s="26"/>
      <c r="L173" s="37">
        <v>498.726</v>
      </c>
      <c r="M173" s="33" t="s">
        <v>51</v>
      </c>
    </row>
    <row r="174" spans="1:13" ht="28.5">
      <c r="A174" s="107" t="s">
        <v>241</v>
      </c>
      <c r="B174" s="29"/>
      <c r="C174" s="53">
        <f t="shared" si="10"/>
        <v>369.18915662138176</v>
      </c>
      <c r="D174" s="26"/>
      <c r="E174" s="51"/>
      <c r="F174" s="26"/>
      <c r="G174" s="26">
        <f t="shared" si="14"/>
        <v>369.18915662138176</v>
      </c>
      <c r="H174" s="34">
        <f t="shared" si="11"/>
        <v>459.47</v>
      </c>
      <c r="I174" s="26"/>
      <c r="J174" s="26"/>
      <c r="K174" s="26"/>
      <c r="L174" s="37">
        <v>459.47</v>
      </c>
      <c r="M174" s="33" t="s">
        <v>51</v>
      </c>
    </row>
    <row r="175" spans="1:13" ht="33.75" customHeight="1">
      <c r="A175" s="107" t="s">
        <v>242</v>
      </c>
      <c r="B175" s="29"/>
      <c r="C175" s="53">
        <f t="shared" si="10"/>
        <v>659.1304429789878</v>
      </c>
      <c r="D175" s="26"/>
      <c r="E175" s="51"/>
      <c r="F175" s="26"/>
      <c r="G175" s="26">
        <f t="shared" si="14"/>
        <v>659.1304429789878</v>
      </c>
      <c r="H175" s="34">
        <f t="shared" si="11"/>
        <v>820.313</v>
      </c>
      <c r="I175" s="26"/>
      <c r="J175" s="26"/>
      <c r="K175" s="26"/>
      <c r="L175" s="37">
        <v>820.313</v>
      </c>
      <c r="M175" s="33" t="s">
        <v>51</v>
      </c>
    </row>
    <row r="176" spans="1:13" ht="42.75">
      <c r="A176" s="107" t="s">
        <v>243</v>
      </c>
      <c r="B176" s="29"/>
      <c r="C176" s="53">
        <f t="shared" si="10"/>
        <v>368.23137161976535</v>
      </c>
      <c r="D176" s="26"/>
      <c r="E176" s="26"/>
      <c r="F176" s="51"/>
      <c r="G176" s="26">
        <f t="shared" si="14"/>
        <v>368.23137161976535</v>
      </c>
      <c r="H176" s="34">
        <f t="shared" si="11"/>
        <v>458.278</v>
      </c>
      <c r="I176" s="26"/>
      <c r="J176" s="26"/>
      <c r="K176" s="26"/>
      <c r="L176" s="37">
        <v>458.278</v>
      </c>
      <c r="M176" s="33" t="s">
        <v>51</v>
      </c>
    </row>
    <row r="177" spans="1:13" ht="28.5">
      <c r="A177" s="107" t="s">
        <v>244</v>
      </c>
      <c r="B177" s="29"/>
      <c r="C177" s="53">
        <f t="shared" si="10"/>
        <v>1501.82054221994</v>
      </c>
      <c r="D177" s="26"/>
      <c r="E177" s="26"/>
      <c r="F177" s="26"/>
      <c r="G177" s="26">
        <f t="shared" si="14"/>
        <v>1501.82054221994</v>
      </c>
      <c r="H177" s="34">
        <f t="shared" si="11"/>
        <v>1869.073</v>
      </c>
      <c r="I177" s="26"/>
      <c r="J177" s="26"/>
      <c r="K177" s="26"/>
      <c r="L177" s="37">
        <v>1869.073</v>
      </c>
      <c r="M177" s="33" t="s">
        <v>51</v>
      </c>
    </row>
    <row r="178" spans="1:13" ht="42.75">
      <c r="A178" s="107" t="s">
        <v>245</v>
      </c>
      <c r="B178" s="29"/>
      <c r="C178" s="53">
        <f t="shared" si="10"/>
        <v>4892.349718038421</v>
      </c>
      <c r="D178" s="26"/>
      <c r="E178" s="26"/>
      <c r="F178" s="26"/>
      <c r="G178" s="26">
        <f t="shared" si="14"/>
        <v>4892.349718038421</v>
      </c>
      <c r="H178" s="34">
        <f t="shared" si="11"/>
        <v>6088.716</v>
      </c>
      <c r="I178" s="26"/>
      <c r="J178" s="26">
        <v>6088.716</v>
      </c>
      <c r="K178" s="26"/>
      <c r="L178" s="37"/>
      <c r="M178" s="33" t="s">
        <v>51</v>
      </c>
    </row>
    <row r="179" spans="1:13" ht="42.75">
      <c r="A179" s="107" t="s">
        <v>246</v>
      </c>
      <c r="B179" s="29"/>
      <c r="C179" s="53">
        <f t="shared" si="10"/>
        <v>2521.1359985920267</v>
      </c>
      <c r="D179" s="26"/>
      <c r="E179" s="26"/>
      <c r="F179" s="26"/>
      <c r="G179" s="26">
        <f t="shared" si="14"/>
        <v>2521.1359985920267</v>
      </c>
      <c r="H179" s="34">
        <f t="shared" si="11"/>
        <v>3137.65</v>
      </c>
      <c r="I179" s="26"/>
      <c r="J179" s="26"/>
      <c r="K179" s="26"/>
      <c r="L179" s="37">
        <v>3137.65</v>
      </c>
      <c r="M179" s="33" t="s">
        <v>51</v>
      </c>
    </row>
    <row r="180" spans="1:13" ht="45" customHeight="1">
      <c r="A180" s="107" t="s">
        <v>247</v>
      </c>
      <c r="B180" s="29"/>
      <c r="C180" s="53">
        <f t="shared" si="10"/>
        <v>5516.292007849802</v>
      </c>
      <c r="D180" s="26"/>
      <c r="E180" s="26"/>
      <c r="F180" s="26"/>
      <c r="G180" s="26">
        <f t="shared" si="14"/>
        <v>5516.292007849802</v>
      </c>
      <c r="H180" s="34">
        <f t="shared" si="11"/>
        <v>6865.236</v>
      </c>
      <c r="I180" s="26"/>
      <c r="J180" s="26"/>
      <c r="K180" s="26"/>
      <c r="L180" s="37">
        <v>6865.236</v>
      </c>
      <c r="M180" s="33" t="s">
        <v>51</v>
      </c>
    </row>
    <row r="181" spans="1:13" ht="42.75">
      <c r="A181" s="107" t="s">
        <v>248</v>
      </c>
      <c r="B181" s="29"/>
      <c r="C181" s="53">
        <f t="shared" si="10"/>
        <v>1717.4081432507214</v>
      </c>
      <c r="D181" s="26"/>
      <c r="E181" s="26"/>
      <c r="F181" s="26"/>
      <c r="G181" s="26">
        <f t="shared" si="14"/>
        <v>1717.4081432507214</v>
      </c>
      <c r="H181" s="34">
        <f t="shared" si="11"/>
        <v>2137.38</v>
      </c>
      <c r="I181" s="26"/>
      <c r="J181" s="26"/>
      <c r="K181" s="26"/>
      <c r="L181" s="37">
        <v>2137.38</v>
      </c>
      <c r="M181" s="33" t="s">
        <v>51</v>
      </c>
    </row>
    <row r="182" spans="1:13" ht="33" customHeight="1">
      <c r="A182" s="107" t="s">
        <v>249</v>
      </c>
      <c r="B182" s="29"/>
      <c r="C182" s="53">
        <f t="shared" si="10"/>
        <v>760.6620812375853</v>
      </c>
      <c r="D182" s="26"/>
      <c r="E182" s="26"/>
      <c r="F182" s="26"/>
      <c r="G182" s="26">
        <f t="shared" si="14"/>
        <v>760.6620812375853</v>
      </c>
      <c r="H182" s="34">
        <f t="shared" si="11"/>
        <v>946.673</v>
      </c>
      <c r="I182" s="26"/>
      <c r="J182" s="26">
        <v>946.673</v>
      </c>
      <c r="K182" s="26"/>
      <c r="L182" s="37"/>
      <c r="M182" s="33" t="s">
        <v>51</v>
      </c>
    </row>
    <row r="183" spans="1:13" ht="28.5">
      <c r="A183" s="107" t="s">
        <v>250</v>
      </c>
      <c r="B183" s="29"/>
      <c r="C183" s="53">
        <f t="shared" si="10"/>
        <v>288.7376270183264</v>
      </c>
      <c r="D183" s="26"/>
      <c r="E183" s="26"/>
      <c r="F183" s="26"/>
      <c r="G183" s="26">
        <f t="shared" si="14"/>
        <v>288.7376270183264</v>
      </c>
      <c r="H183" s="34">
        <f t="shared" si="11"/>
        <v>359.345</v>
      </c>
      <c r="I183" s="26"/>
      <c r="J183" s="26"/>
      <c r="K183" s="26"/>
      <c r="L183" s="37">
        <v>359.345</v>
      </c>
      <c r="M183" s="33" t="s">
        <v>51</v>
      </c>
    </row>
    <row r="184" spans="1:13" ht="28.5">
      <c r="A184" s="107" t="s">
        <v>251</v>
      </c>
      <c r="B184" s="29"/>
      <c r="C184" s="53">
        <f t="shared" si="10"/>
        <v>111.63739494092088</v>
      </c>
      <c r="D184" s="26"/>
      <c r="E184" s="26"/>
      <c r="F184" s="26"/>
      <c r="G184" s="26">
        <f t="shared" si="14"/>
        <v>111.63739494092088</v>
      </c>
      <c r="H184" s="34">
        <f t="shared" si="11"/>
        <v>138.937</v>
      </c>
      <c r="I184" s="26"/>
      <c r="J184" s="26"/>
      <c r="K184" s="26"/>
      <c r="L184" s="37">
        <v>138.937</v>
      </c>
      <c r="M184" s="33" t="s">
        <v>51</v>
      </c>
    </row>
    <row r="185" spans="1:13" ht="28.5">
      <c r="A185" s="107" t="s">
        <v>252</v>
      </c>
      <c r="B185" s="29"/>
      <c r="C185" s="53">
        <f t="shared" si="10"/>
        <v>2093.1933209109197</v>
      </c>
      <c r="D185" s="26"/>
      <c r="E185" s="26"/>
      <c r="F185" s="26"/>
      <c r="G185" s="26">
        <f t="shared" si="14"/>
        <v>2093.1933209109197</v>
      </c>
      <c r="H185" s="34">
        <f t="shared" si="11"/>
        <v>2605.059</v>
      </c>
      <c r="I185" s="26"/>
      <c r="J185" s="26"/>
      <c r="K185" s="26">
        <v>2605.059</v>
      </c>
      <c r="L185" s="37"/>
      <c r="M185" s="33" t="s">
        <v>51</v>
      </c>
    </row>
    <row r="186" spans="1:13" ht="28.5">
      <c r="A186" s="107" t="s">
        <v>253</v>
      </c>
      <c r="B186" s="29"/>
      <c r="C186" s="53">
        <f t="shared" si="10"/>
        <v>1125.21819396692</v>
      </c>
      <c r="D186" s="26"/>
      <c r="E186" s="26"/>
      <c r="F186" s="26"/>
      <c r="G186" s="26">
        <f t="shared" si="14"/>
        <v>1125.21819396692</v>
      </c>
      <c r="H186" s="34">
        <f t="shared" si="11"/>
        <v>1400.377</v>
      </c>
      <c r="I186" s="26"/>
      <c r="J186" s="26"/>
      <c r="K186" s="26">
        <v>1400.377</v>
      </c>
      <c r="L186" s="37"/>
      <c r="M186" s="33" t="s">
        <v>51</v>
      </c>
    </row>
    <row r="187" spans="1:13" ht="28.5">
      <c r="A187" s="107" t="s">
        <v>254</v>
      </c>
      <c r="B187" s="29"/>
      <c r="C187" s="53">
        <f t="shared" si="10"/>
        <v>2711.161507125809</v>
      </c>
      <c r="D187" s="26"/>
      <c r="E187" s="26"/>
      <c r="F187" s="26"/>
      <c r="G187" s="26">
        <f t="shared" si="14"/>
        <v>2711.161507125809</v>
      </c>
      <c r="H187" s="34">
        <f t="shared" si="11"/>
        <v>3374.144</v>
      </c>
      <c r="I187" s="26"/>
      <c r="J187" s="26"/>
      <c r="K187" s="26">
        <v>3374.144</v>
      </c>
      <c r="L187" s="37"/>
      <c r="M187" s="33" t="s">
        <v>51</v>
      </c>
    </row>
    <row r="188" spans="1:13" ht="28.5">
      <c r="A188" s="107" t="s">
        <v>255</v>
      </c>
      <c r="B188" s="29"/>
      <c r="C188" s="53">
        <f t="shared" si="10"/>
        <v>2371.8051034742375</v>
      </c>
      <c r="D188" s="26"/>
      <c r="E188" s="26"/>
      <c r="F188" s="26"/>
      <c r="G188" s="26">
        <f t="shared" si="14"/>
        <v>2371.8051034742375</v>
      </c>
      <c r="H188" s="34">
        <f t="shared" si="11"/>
        <v>2951.802</v>
      </c>
      <c r="I188" s="26"/>
      <c r="J188" s="26"/>
      <c r="K188" s="26">
        <v>2951.802</v>
      </c>
      <c r="L188" s="37"/>
      <c r="M188" s="33" t="s">
        <v>51</v>
      </c>
    </row>
    <row r="189" spans="1:13" ht="31.5" customHeight="1">
      <c r="A189" s="107" t="s">
        <v>256</v>
      </c>
      <c r="B189" s="29"/>
      <c r="C189" s="53">
        <f t="shared" si="10"/>
        <v>2285.8655943736653</v>
      </c>
      <c r="D189" s="26"/>
      <c r="E189" s="26"/>
      <c r="F189" s="26"/>
      <c r="G189" s="26">
        <f t="shared" si="14"/>
        <v>2285.8655943736653</v>
      </c>
      <c r="H189" s="34">
        <f t="shared" si="11"/>
        <v>2844.847</v>
      </c>
      <c r="I189" s="26"/>
      <c r="J189" s="26"/>
      <c r="K189" s="26">
        <v>2844.847</v>
      </c>
      <c r="L189" s="37"/>
      <c r="M189" s="33" t="s">
        <v>51</v>
      </c>
    </row>
    <row r="190" spans="1:13" ht="28.5">
      <c r="A190" s="107" t="s">
        <v>257</v>
      </c>
      <c r="B190" s="29"/>
      <c r="C190" s="53">
        <f t="shared" si="10"/>
        <v>2129.530494676103</v>
      </c>
      <c r="D190" s="26"/>
      <c r="E190" s="26"/>
      <c r="F190" s="26"/>
      <c r="G190" s="26">
        <f t="shared" si="14"/>
        <v>2129.530494676103</v>
      </c>
      <c r="H190" s="34">
        <f t="shared" si="11"/>
        <v>2650.282</v>
      </c>
      <c r="I190" s="26"/>
      <c r="J190" s="26">
        <v>2650.282</v>
      </c>
      <c r="K190" s="26"/>
      <c r="L190" s="37"/>
      <c r="M190" s="33" t="s">
        <v>51</v>
      </c>
    </row>
    <row r="191" spans="1:13" ht="28.5">
      <c r="A191" s="107" t="s">
        <v>258</v>
      </c>
      <c r="B191" s="29"/>
      <c r="C191" s="53">
        <f t="shared" si="10"/>
        <v>1092.7234093609059</v>
      </c>
      <c r="D191" s="26"/>
      <c r="E191" s="26"/>
      <c r="F191" s="26"/>
      <c r="G191" s="26">
        <f t="shared" si="14"/>
        <v>1092.7234093609059</v>
      </c>
      <c r="H191" s="34">
        <f t="shared" si="11"/>
        <v>1359.936</v>
      </c>
      <c r="I191" s="26"/>
      <c r="J191" s="26">
        <v>1359.936</v>
      </c>
      <c r="K191" s="26"/>
      <c r="L191" s="37"/>
      <c r="M191" s="33" t="s">
        <v>51</v>
      </c>
    </row>
    <row r="192" spans="1:13" ht="28.5">
      <c r="A192" s="107" t="s">
        <v>259</v>
      </c>
      <c r="B192" s="29"/>
      <c r="C192" s="53">
        <f t="shared" si="10"/>
        <v>634.158127488018</v>
      </c>
      <c r="D192" s="26"/>
      <c r="E192" s="26"/>
      <c r="F192" s="26"/>
      <c r="G192" s="26">
        <f t="shared" si="14"/>
        <v>634.158127488018</v>
      </c>
      <c r="H192" s="34">
        <f t="shared" si="11"/>
        <v>789.234</v>
      </c>
      <c r="I192" s="26"/>
      <c r="J192" s="26">
        <v>789.234</v>
      </c>
      <c r="K192" s="26"/>
      <c r="L192" s="37"/>
      <c r="M192" s="33" t="s">
        <v>51</v>
      </c>
    </row>
    <row r="193" spans="1:13" ht="28.5">
      <c r="A193" s="107" t="s">
        <v>260</v>
      </c>
      <c r="B193" s="29"/>
      <c r="C193" s="53">
        <f t="shared" si="10"/>
        <v>896.6683549780215</v>
      </c>
      <c r="D193" s="26"/>
      <c r="E193" s="26"/>
      <c r="F193" s="26"/>
      <c r="G193" s="26">
        <f t="shared" si="14"/>
        <v>896.6683549780215</v>
      </c>
      <c r="H193" s="34">
        <f t="shared" si="11"/>
        <v>1115.938</v>
      </c>
      <c r="I193" s="26"/>
      <c r="J193" s="26">
        <v>1115.938</v>
      </c>
      <c r="K193" s="26"/>
      <c r="L193" s="37"/>
      <c r="M193" s="33" t="s">
        <v>51</v>
      </c>
    </row>
    <row r="194" spans="1:13" ht="28.5">
      <c r="A194" s="107" t="s">
        <v>261</v>
      </c>
      <c r="B194" s="29"/>
      <c r="C194" s="53">
        <f t="shared" si="10"/>
        <v>5017.118891738919</v>
      </c>
      <c r="D194" s="26"/>
      <c r="E194" s="26"/>
      <c r="F194" s="26"/>
      <c r="G194" s="26">
        <f t="shared" si="14"/>
        <v>5017.118891738919</v>
      </c>
      <c r="H194" s="34">
        <f t="shared" si="11"/>
        <v>6243.996</v>
      </c>
      <c r="I194" s="26"/>
      <c r="J194" s="26"/>
      <c r="K194" s="26">
        <v>6243.996</v>
      </c>
      <c r="L194" s="37"/>
      <c r="M194" s="33" t="s">
        <v>51</v>
      </c>
    </row>
  </sheetData>
  <mergeCells count="7">
    <mergeCell ref="A9:A11"/>
    <mergeCell ref="A2:M2"/>
    <mergeCell ref="B5:M5"/>
    <mergeCell ref="B9:B11"/>
    <mergeCell ref="C9:L9"/>
    <mergeCell ref="C10:G10"/>
    <mergeCell ref="H10:L10"/>
  </mergeCells>
  <dataValidations count="3">
    <dataValidation type="decimal" operator="greaterThanOrEqual" allowBlank="1" showInputMessage="1" showErrorMessage="1" sqref="B17:B194">
      <formula1>0</formula1>
    </dataValidation>
    <dataValidation type="decimal" allowBlank="1" showInputMessage="1" showErrorMessage="1" sqref="I17:L149 F176 D17:D149 F17:G149 E17:E150 E172:E175">
      <formula1>-9999999999999990</formula1>
      <formula2>9999999999999990</formula2>
    </dataValidation>
    <dataValidation type="list" allowBlank="1" showInputMessage="1" showErrorMessage="1" sqref="M17:M149">
      <formula1>SCOPE_TYPES</formula1>
    </dataValidation>
  </dataValidations>
  <printOptions horizontalCentered="1"/>
  <pageMargins left="0.1968503937007874" right="0.1968503937007874" top="0.1968503937007874" bottom="0.48" header="0.5118110236220472" footer="0.25"/>
  <pageSetup horizontalDpi="600" verticalDpi="600" orientation="landscape" paperSize="9" scale="65" r:id="rId1"/>
  <headerFooter alignWithMargins="0">
    <oddFooter>&amp;C&amp;Z&amp;F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eik</cp:lastModifiedBy>
  <cp:lastPrinted>2011-06-29T04:48:31Z</cp:lastPrinted>
  <dcterms:created xsi:type="dcterms:W3CDTF">1996-10-08T23:32:33Z</dcterms:created>
  <dcterms:modified xsi:type="dcterms:W3CDTF">2011-06-29T04:53:56Z</dcterms:modified>
  <cp:category/>
  <cp:version/>
  <cp:contentType/>
  <cp:contentStatus/>
</cp:coreProperties>
</file>